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maryke/Dropbox/@BHPSA HTA methods guide (shared)/ FINAL DRAFTS 24 Nov submission/For consultation_May 2021/Templates/"/>
    </mc:Choice>
  </mc:AlternateContent>
  <xr:revisionPtr revIDLastSave="0" documentId="13_ncr:1_{B4014896-52C1-BF4B-8C2E-D7DD31FE74E8}" xr6:coauthVersionLast="47" xr6:coauthVersionMax="47" xr10:uidLastSave="{00000000-0000-0000-0000-000000000000}"/>
  <bookViews>
    <workbookView xWindow="38420" yWindow="500" windowWidth="35020" windowHeight="19400" xr2:uid="{EEBA58E5-B9AC-7848-8E84-F0B52A1D78A8}"/>
  </bookViews>
  <sheets>
    <sheet name="Title page" sheetId="3" r:id="rId1"/>
    <sheet name="Information page" sheetId="12" r:id="rId2"/>
    <sheet name="Market share" sheetId="7" r:id="rId3"/>
    <sheet name="Annual treated patient numbers" sheetId="2" r:id="rId4"/>
    <sheet name="Pharmaceutical costs" sheetId="4" r:id="rId5"/>
    <sheet name="Healthcare resource use costs" sheetId="8" r:id="rId6"/>
    <sheet name="Adverse event costs" sheetId="14" r:id="rId7"/>
    <sheet name="Other" sheetId="15" r:id="rId8"/>
    <sheet name="Summary" sheetId="9" r:id="rId9"/>
    <sheet name="Sensitivity analysis" sheetId="13" r:id="rId10"/>
    <sheet name="Data sources" sheetId="5" r:id="rId11"/>
  </sheets>
  <definedNames>
    <definedName name="_Hlk55644342" localSheetId="4">'Pharmaceutical costs'!#REF!</definedName>
    <definedName name="_Hlk55644444" localSheetId="4">'Pharmaceutical costs'!#REF!</definedName>
    <definedName name="_Hlk55644500" localSheetId="4">'Pharmaceutical costs'!#REF!</definedName>
    <definedName name="_Hlk55644552" localSheetId="4">'Pharmaceutical costs'!#REF!</definedName>
    <definedName name="Text44" localSheetId="7">Other!$A$5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5" l="1"/>
  <c r="F23" i="15"/>
  <c r="D34" i="9" s="1"/>
  <c r="G23" i="15"/>
  <c r="E34" i="9" s="1"/>
  <c r="H23" i="15"/>
  <c r="F34" i="9" s="1"/>
  <c r="E24" i="15"/>
  <c r="C35" i="9" s="1"/>
  <c r="F24" i="15"/>
  <c r="D35" i="9" s="1"/>
  <c r="G24" i="15"/>
  <c r="H24" i="15"/>
  <c r="D24" i="15"/>
  <c r="D23" i="15"/>
  <c r="E14" i="15"/>
  <c r="F14" i="15"/>
  <c r="G14" i="15"/>
  <c r="H14" i="15"/>
  <c r="E15" i="15"/>
  <c r="F15" i="15"/>
  <c r="G15" i="15"/>
  <c r="H15" i="15"/>
  <c r="D15" i="15"/>
  <c r="D14" i="15"/>
  <c r="D32" i="4"/>
  <c r="D37" i="9"/>
  <c r="E37" i="9"/>
  <c r="F37" i="9"/>
  <c r="D38" i="9"/>
  <c r="E38" i="9"/>
  <c r="F38" i="9"/>
  <c r="E35" i="9"/>
  <c r="F35" i="9"/>
  <c r="B35" i="9"/>
  <c r="C34" i="9"/>
  <c r="B34" i="9"/>
  <c r="D22" i="9"/>
  <c r="E22" i="9"/>
  <c r="F22" i="9"/>
  <c r="D16" i="9"/>
  <c r="E16" i="9"/>
  <c r="F16" i="9"/>
  <c r="D10" i="9"/>
  <c r="E10" i="9"/>
  <c r="F10" i="9"/>
  <c r="C21" i="9"/>
  <c r="D21" i="9"/>
  <c r="E21" i="9"/>
  <c r="F21" i="9"/>
  <c r="B21" i="9"/>
  <c r="C15" i="9"/>
  <c r="D15" i="9"/>
  <c r="E15" i="9"/>
  <c r="F15" i="9"/>
  <c r="B15" i="9"/>
  <c r="C9" i="9"/>
  <c r="D9" i="9"/>
  <c r="E9" i="9"/>
  <c r="F9" i="9"/>
  <c r="B9" i="9"/>
  <c r="C20" i="9"/>
  <c r="D20" i="9"/>
  <c r="E20" i="9"/>
  <c r="F20" i="9"/>
  <c r="B20" i="9"/>
  <c r="C14" i="9"/>
  <c r="D14" i="9"/>
  <c r="E14" i="9"/>
  <c r="F14" i="9"/>
  <c r="B14" i="9"/>
  <c r="C8" i="9"/>
  <c r="D8" i="9"/>
  <c r="E8" i="9"/>
  <c r="F8" i="9"/>
  <c r="B8" i="9"/>
  <c r="C19" i="9"/>
  <c r="D19" i="9"/>
  <c r="E19" i="9"/>
  <c r="F19" i="9"/>
  <c r="B19" i="9"/>
  <c r="C13" i="9"/>
  <c r="D13" i="9"/>
  <c r="E13" i="9"/>
  <c r="F13" i="9"/>
  <c r="B13" i="9"/>
  <c r="C7" i="9"/>
  <c r="D7" i="9"/>
  <c r="E7" i="9"/>
  <c r="F7" i="9"/>
  <c r="B7" i="9"/>
  <c r="D18" i="9"/>
  <c r="E18" i="9"/>
  <c r="F18" i="9"/>
  <c r="D12" i="9"/>
  <c r="E12" i="9"/>
  <c r="F12" i="9"/>
  <c r="D6" i="9"/>
  <c r="E6" i="9"/>
  <c r="F6" i="9"/>
  <c r="C4" i="9"/>
  <c r="D4" i="9"/>
  <c r="E4" i="9"/>
  <c r="F4" i="9"/>
  <c r="B4" i="9"/>
  <c r="E35" i="7"/>
  <c r="E33" i="7"/>
  <c r="C25" i="4"/>
  <c r="D130" i="14"/>
  <c r="D131" i="14"/>
  <c r="D132" i="14"/>
  <c r="D129" i="14"/>
  <c r="D125" i="14"/>
  <c r="D126" i="14"/>
  <c r="D127" i="14"/>
  <c r="D124" i="14"/>
  <c r="D119" i="14"/>
  <c r="D120" i="14"/>
  <c r="D121" i="14"/>
  <c r="D118" i="14"/>
  <c r="D114" i="14"/>
  <c r="D115" i="14"/>
  <c r="D116" i="14"/>
  <c r="D113" i="14"/>
  <c r="D107" i="14"/>
  <c r="D108" i="14"/>
  <c r="D109" i="14"/>
  <c r="D106" i="14"/>
  <c r="D102" i="14"/>
  <c r="D103" i="14"/>
  <c r="D104" i="14"/>
  <c r="D101" i="14"/>
  <c r="D96" i="14"/>
  <c r="D97" i="14"/>
  <c r="D98" i="14"/>
  <c r="D95" i="14"/>
  <c r="D91" i="14"/>
  <c r="D92" i="14"/>
  <c r="D93" i="14"/>
  <c r="D90" i="14"/>
  <c r="D84" i="14"/>
  <c r="D85" i="14"/>
  <c r="D86" i="14"/>
  <c r="D83" i="14"/>
  <c r="D79" i="14"/>
  <c r="D80" i="14"/>
  <c r="D81" i="14"/>
  <c r="D78" i="14"/>
  <c r="D73" i="14"/>
  <c r="D74" i="14"/>
  <c r="D75" i="14"/>
  <c r="D72" i="14"/>
  <c r="D70" i="14"/>
  <c r="D68" i="14"/>
  <c r="D69" i="14"/>
  <c r="D67" i="14"/>
  <c r="C83" i="14"/>
  <c r="C78" i="14"/>
  <c r="C62" i="14"/>
  <c r="C61" i="14"/>
  <c r="C60" i="14"/>
  <c r="C59" i="14"/>
  <c r="C58" i="14"/>
  <c r="C57" i="14"/>
  <c r="C56" i="14"/>
  <c r="C55" i="14"/>
  <c r="C53" i="14"/>
  <c r="C52" i="14"/>
  <c r="C51" i="14"/>
  <c r="C50" i="14"/>
  <c r="C49" i="14"/>
  <c r="C48" i="14"/>
  <c r="C47" i="14"/>
  <c r="C46" i="14"/>
  <c r="B60" i="14"/>
  <c r="B61" i="14"/>
  <c r="B62" i="14"/>
  <c r="B59" i="14"/>
  <c r="B56" i="14"/>
  <c r="B57" i="14"/>
  <c r="B58" i="14"/>
  <c r="B55" i="14"/>
  <c r="B51" i="14"/>
  <c r="B52" i="14"/>
  <c r="B53" i="14"/>
  <c r="B50" i="14"/>
  <c r="B47" i="14"/>
  <c r="B48" i="14"/>
  <c r="B49" i="14"/>
  <c r="B46" i="14"/>
  <c r="H4" i="14"/>
  <c r="F4" i="14"/>
  <c r="D4" i="14"/>
  <c r="B4" i="14"/>
  <c r="B147" i="14"/>
  <c r="B146" i="14"/>
  <c r="B144" i="14"/>
  <c r="B143" i="14"/>
  <c r="B141" i="14"/>
  <c r="B140" i="14"/>
  <c r="C129" i="14"/>
  <c r="C124" i="14"/>
  <c r="B124" i="14"/>
  <c r="C118" i="14"/>
  <c r="C113" i="14"/>
  <c r="B113" i="14"/>
  <c r="C106" i="14"/>
  <c r="C101" i="14"/>
  <c r="B101" i="14"/>
  <c r="C95" i="14"/>
  <c r="C90" i="14"/>
  <c r="B90" i="14"/>
  <c r="B78" i="14"/>
  <c r="C72" i="14"/>
  <c r="C67" i="14"/>
  <c r="B67" i="14"/>
  <c r="A59" i="14"/>
  <c r="A55" i="14"/>
  <c r="A54" i="14"/>
  <c r="A50" i="14"/>
  <c r="A46" i="14"/>
  <c r="A45" i="14"/>
  <c r="B79" i="8"/>
  <c r="B76" i="8"/>
  <c r="B73" i="8"/>
  <c r="B62" i="8"/>
  <c r="C63" i="8"/>
  <c r="C64" i="8"/>
  <c r="C65" i="8"/>
  <c r="C62" i="8"/>
  <c r="C52" i="8"/>
  <c r="C53" i="8"/>
  <c r="C54" i="8"/>
  <c r="C51" i="8"/>
  <c r="C40" i="8"/>
  <c r="B51" i="8"/>
  <c r="B40" i="8"/>
  <c r="C41" i="8"/>
  <c r="C42" i="8"/>
  <c r="C43" i="8"/>
  <c r="C30" i="8"/>
  <c r="C29" i="8"/>
  <c r="C28" i="8"/>
  <c r="C27" i="8"/>
  <c r="C23" i="8"/>
  <c r="B28" i="8"/>
  <c r="B29" i="8"/>
  <c r="B30" i="8"/>
  <c r="A27" i="8"/>
  <c r="B27" i="8"/>
  <c r="C26" i="8"/>
  <c r="C25" i="8"/>
  <c r="C24" i="8"/>
  <c r="C26" i="4"/>
  <c r="C24" i="4"/>
  <c r="C23" i="4"/>
  <c r="D5" i="2"/>
  <c r="E5" i="2" s="1"/>
  <c r="F5" i="2" s="1"/>
  <c r="G5" i="2" s="1"/>
  <c r="D43" i="7"/>
  <c r="D45" i="7"/>
  <c r="H29" i="7"/>
  <c r="C46" i="7" s="1"/>
  <c r="F29" i="7"/>
  <c r="C45" i="7" s="1"/>
  <c r="D29" i="7"/>
  <c r="C44" i="7" s="1"/>
  <c r="H28" i="7"/>
  <c r="C41" i="7" s="1"/>
  <c r="F28" i="7"/>
  <c r="C40" i="7" s="1"/>
  <c r="D28" i="7"/>
  <c r="C39" i="7" s="1"/>
  <c r="C43" i="7"/>
  <c r="C38" i="7"/>
  <c r="D38" i="7" s="1"/>
  <c r="E38" i="7" s="1"/>
  <c r="F38" i="7" s="1"/>
  <c r="G38" i="7" s="1"/>
  <c r="G36" i="7"/>
  <c r="G35" i="7"/>
  <c r="G34" i="7"/>
  <c r="F36" i="7"/>
  <c r="F35" i="7"/>
  <c r="F34" i="7"/>
  <c r="E36" i="7"/>
  <c r="E34" i="7"/>
  <c r="D36" i="7"/>
  <c r="D35" i="7"/>
  <c r="D34" i="7"/>
  <c r="C36" i="7"/>
  <c r="C35" i="7"/>
  <c r="C34" i="7"/>
  <c r="G33" i="7"/>
  <c r="F33" i="7"/>
  <c r="D33" i="7"/>
  <c r="C33" i="7"/>
  <c r="H25" i="7"/>
  <c r="F25" i="7"/>
  <c r="D25" i="7"/>
  <c r="B25" i="7"/>
  <c r="C58" i="8"/>
  <c r="C59" i="8"/>
  <c r="C60" i="8"/>
  <c r="C57" i="8"/>
  <c r="C47" i="8"/>
  <c r="C48" i="8"/>
  <c r="C49" i="8"/>
  <c r="C46" i="8"/>
  <c r="C36" i="8"/>
  <c r="C37" i="8"/>
  <c r="C38" i="8"/>
  <c r="C35" i="8"/>
  <c r="B24" i="8"/>
  <c r="B25" i="8"/>
  <c r="B26" i="8"/>
  <c r="B23" i="8"/>
  <c r="H4" i="8"/>
  <c r="F4" i="8"/>
  <c r="D4" i="8"/>
  <c r="B4" i="8"/>
  <c r="B43" i="4"/>
  <c r="B44" i="4"/>
  <c r="B45" i="4"/>
  <c r="B42" i="4"/>
  <c r="B38" i="4"/>
  <c r="B39" i="4"/>
  <c r="B40" i="4"/>
  <c r="B37" i="4"/>
  <c r="B33" i="4"/>
  <c r="B34" i="4"/>
  <c r="B35" i="4"/>
  <c r="B32" i="4"/>
  <c r="A24" i="4"/>
  <c r="A25" i="4"/>
  <c r="A26" i="4"/>
  <c r="A23" i="4"/>
  <c r="H4" i="4"/>
  <c r="F4" i="4"/>
  <c r="D4" i="4"/>
  <c r="B4" i="4"/>
  <c r="B40" i="2"/>
  <c r="B41" i="2"/>
  <c r="B42" i="2"/>
  <c r="B39" i="2"/>
  <c r="B36" i="2"/>
  <c r="B37" i="2"/>
  <c r="B38" i="2"/>
  <c r="B35" i="2"/>
  <c r="B32" i="2"/>
  <c r="B33" i="2"/>
  <c r="B34" i="2"/>
  <c r="B31" i="2"/>
  <c r="B46" i="7"/>
  <c r="B45" i="7"/>
  <c r="B44" i="7"/>
  <c r="B41" i="7"/>
  <c r="B40" i="7"/>
  <c r="B39" i="7"/>
  <c r="B36" i="7"/>
  <c r="B35" i="7"/>
  <c r="B34" i="7"/>
  <c r="B43" i="7"/>
  <c r="B38" i="7"/>
  <c r="B33" i="7"/>
  <c r="G37" i="7" l="1"/>
  <c r="C37" i="7"/>
  <c r="D41" i="7"/>
  <c r="E41" i="7" s="1"/>
  <c r="F41" i="7" s="1"/>
  <c r="G41" i="7" s="1"/>
  <c r="D40" i="7"/>
  <c r="E40" i="7" s="1"/>
  <c r="F40" i="7" s="1"/>
  <c r="G40" i="7" s="1"/>
  <c r="E37" i="7"/>
  <c r="D37" i="7"/>
  <c r="D39" i="7"/>
  <c r="E39" i="7" s="1"/>
  <c r="F39" i="7" s="1"/>
  <c r="G39" i="7" s="1"/>
  <c r="E43" i="7"/>
  <c r="F43" i="7" s="1"/>
  <c r="G43" i="7" s="1"/>
  <c r="D44" i="7"/>
  <c r="D46" i="7"/>
  <c r="F37" i="7"/>
  <c r="C42" i="7"/>
  <c r="C47" i="7"/>
  <c r="D42" i="7" l="1"/>
  <c r="E45" i="7"/>
  <c r="F45" i="7" s="1"/>
  <c r="G45" i="7" s="1"/>
  <c r="E46" i="7"/>
  <c r="F46" i="7" s="1"/>
  <c r="G46" i="7" s="1"/>
  <c r="E44" i="7"/>
  <c r="F44" i="7" s="1"/>
  <c r="G44" i="7" s="1"/>
  <c r="D47" i="7"/>
  <c r="B57" i="8"/>
  <c r="B46" i="8"/>
  <c r="B35" i="8"/>
  <c r="A23" i="8"/>
  <c r="C9" i="2"/>
  <c r="C12" i="2" s="1"/>
  <c r="E47" i="7" l="1"/>
  <c r="E42" i="7"/>
  <c r="G47" i="7"/>
  <c r="F47" i="7"/>
  <c r="C15" i="2"/>
  <c r="C18" i="2" s="1"/>
  <c r="C21" i="2" s="1"/>
  <c r="C24" i="2" s="1"/>
  <c r="C27" i="2" s="1"/>
  <c r="E9" i="2"/>
  <c r="E12" i="2" s="1"/>
  <c r="E15" i="2" s="1"/>
  <c r="E18" i="2" s="1"/>
  <c r="E21" i="2" s="1"/>
  <c r="E24" i="2" s="1"/>
  <c r="E27" i="2" s="1"/>
  <c r="G9" i="2"/>
  <c r="G12" i="2" s="1"/>
  <c r="G15" i="2" s="1"/>
  <c r="G18" i="2" s="1"/>
  <c r="G21" i="2" s="1"/>
  <c r="G24" i="2" s="1"/>
  <c r="G27" i="2" s="1"/>
  <c r="B78" i="8"/>
  <c r="B75" i="8"/>
  <c r="B72" i="8"/>
  <c r="G31" i="2" l="1"/>
  <c r="G33" i="2"/>
  <c r="G32" i="2"/>
  <c r="G40" i="2"/>
  <c r="G35" i="2"/>
  <c r="G34" i="2"/>
  <c r="H38" i="8" s="1"/>
  <c r="G37" i="2"/>
  <c r="G39" i="2"/>
  <c r="G42" i="2"/>
  <c r="G38" i="2"/>
  <c r="G36" i="2"/>
  <c r="G41" i="2"/>
  <c r="E37" i="2"/>
  <c r="E39" i="2"/>
  <c r="E42" i="2"/>
  <c r="E32" i="2"/>
  <c r="E34" i="2"/>
  <c r="E40" i="2"/>
  <c r="E41" i="2"/>
  <c r="E36" i="2"/>
  <c r="E38" i="2"/>
  <c r="E35" i="2"/>
  <c r="E31" i="2"/>
  <c r="E33" i="2"/>
  <c r="C42" i="2"/>
  <c r="C36" i="2"/>
  <c r="C41" i="2"/>
  <c r="C39" i="2"/>
  <c r="C37" i="2"/>
  <c r="C38" i="2"/>
  <c r="C32" i="2"/>
  <c r="C35" i="2"/>
  <c r="C33" i="2"/>
  <c r="C40" i="2"/>
  <c r="C34" i="2"/>
  <c r="C31" i="2"/>
  <c r="D9" i="2"/>
  <c r="D12" i="2" s="1"/>
  <c r="D15" i="2" s="1"/>
  <c r="D18" i="2" s="1"/>
  <c r="D21" i="2" s="1"/>
  <c r="D24" i="2" s="1"/>
  <c r="D27" i="2" s="1"/>
  <c r="F42" i="7"/>
  <c r="F9" i="2"/>
  <c r="F12" i="2" s="1"/>
  <c r="F15" i="2" s="1"/>
  <c r="F18" i="2" s="1"/>
  <c r="F21" i="2" s="1"/>
  <c r="F24" i="2" s="1"/>
  <c r="F27" i="2" s="1"/>
  <c r="G69" i="14" l="1"/>
  <c r="G80" i="14"/>
  <c r="G85" i="14"/>
  <c r="E34" i="4"/>
  <c r="G74" i="14"/>
  <c r="F37" i="8"/>
  <c r="F42" i="8"/>
  <c r="C37" i="4"/>
  <c r="D51" i="8"/>
  <c r="E101" i="14"/>
  <c r="E106" i="14"/>
  <c r="E110" i="14" s="1"/>
  <c r="E95" i="14"/>
  <c r="E90" i="14"/>
  <c r="D46" i="8"/>
  <c r="I118" i="14"/>
  <c r="I124" i="14"/>
  <c r="G42" i="4"/>
  <c r="I129" i="14"/>
  <c r="I113" i="14"/>
  <c r="H62" i="8"/>
  <c r="E132" i="14"/>
  <c r="E116" i="14"/>
  <c r="E121" i="14"/>
  <c r="E127" i="14"/>
  <c r="D65" i="8"/>
  <c r="I108" i="14"/>
  <c r="I92" i="14"/>
  <c r="I97" i="14"/>
  <c r="G39" i="4"/>
  <c r="I103" i="14"/>
  <c r="H53" i="8"/>
  <c r="G114" i="14"/>
  <c r="G119" i="14"/>
  <c r="G125" i="14"/>
  <c r="E43" i="4"/>
  <c r="G130" i="14"/>
  <c r="F63" i="8"/>
  <c r="C35" i="4"/>
  <c r="D38" i="8"/>
  <c r="E70" i="14"/>
  <c r="E86" i="14"/>
  <c r="E75" i="14"/>
  <c r="E81" i="14"/>
  <c r="D43" i="8"/>
  <c r="G78" i="14"/>
  <c r="G67" i="14"/>
  <c r="G71" i="14" s="1"/>
  <c r="G83" i="14"/>
  <c r="G72" i="14"/>
  <c r="E32" i="4"/>
  <c r="F40" i="8"/>
  <c r="F35" i="8"/>
  <c r="I102" i="14"/>
  <c r="I107" i="14"/>
  <c r="G38" i="4"/>
  <c r="I91" i="14"/>
  <c r="I96" i="14"/>
  <c r="H52" i="8"/>
  <c r="I90" i="14"/>
  <c r="I94" i="14" s="1"/>
  <c r="G37" i="4"/>
  <c r="I101" i="14"/>
  <c r="I95" i="14"/>
  <c r="I106" i="14"/>
  <c r="H51" i="8"/>
  <c r="C38" i="4"/>
  <c r="E102" i="14"/>
  <c r="D52" i="8"/>
  <c r="E96" i="14"/>
  <c r="E91" i="14"/>
  <c r="E107" i="14"/>
  <c r="G129" i="14"/>
  <c r="G113" i="14"/>
  <c r="G117" i="14" s="1"/>
  <c r="G118" i="14"/>
  <c r="G124" i="14"/>
  <c r="E42" i="4"/>
  <c r="F62" i="8"/>
  <c r="I74" i="14"/>
  <c r="I80" i="14"/>
  <c r="I69" i="14"/>
  <c r="I85" i="14"/>
  <c r="G34" i="4"/>
  <c r="H37" i="8"/>
  <c r="H42" i="8"/>
  <c r="G120" i="14"/>
  <c r="G126" i="14"/>
  <c r="G131" i="14"/>
  <c r="G115" i="14"/>
  <c r="E44" i="4"/>
  <c r="F64" i="8"/>
  <c r="C40" i="4"/>
  <c r="E98" i="14"/>
  <c r="E104" i="14"/>
  <c r="E93" i="14"/>
  <c r="D54" i="8"/>
  <c r="E109" i="14"/>
  <c r="I70" i="14"/>
  <c r="G35" i="4"/>
  <c r="I86" i="14"/>
  <c r="I81" i="14"/>
  <c r="I75" i="14"/>
  <c r="C43" i="4"/>
  <c r="D63" i="8"/>
  <c r="D66" i="8" s="1"/>
  <c r="D79" i="8" s="1"/>
  <c r="E114" i="14"/>
  <c r="E119" i="14"/>
  <c r="E130" i="14"/>
  <c r="E125" i="14"/>
  <c r="C42" i="4"/>
  <c r="E129" i="14"/>
  <c r="E133" i="14" s="1"/>
  <c r="E124" i="14"/>
  <c r="E118" i="14"/>
  <c r="E113" i="14"/>
  <c r="D62" i="8"/>
  <c r="G101" i="14"/>
  <c r="G95" i="14"/>
  <c r="G106" i="14"/>
  <c r="G90" i="14"/>
  <c r="E37" i="4"/>
  <c r="F51" i="8"/>
  <c r="G73" i="14"/>
  <c r="E33" i="4"/>
  <c r="G79" i="14"/>
  <c r="G68" i="14"/>
  <c r="G84" i="14"/>
  <c r="F41" i="8"/>
  <c r="F36" i="8"/>
  <c r="I98" i="14"/>
  <c r="I104" i="14"/>
  <c r="I93" i="14"/>
  <c r="I109" i="14"/>
  <c r="G40" i="4"/>
  <c r="I130" i="14"/>
  <c r="G43" i="4"/>
  <c r="I114" i="14"/>
  <c r="I117" i="14" s="1"/>
  <c r="I119" i="14"/>
  <c r="I125" i="14"/>
  <c r="H63" i="8"/>
  <c r="G107" i="14"/>
  <c r="E38" i="4"/>
  <c r="G91" i="14"/>
  <c r="G102" i="14"/>
  <c r="G96" i="14"/>
  <c r="F52" i="8"/>
  <c r="C33" i="4"/>
  <c r="E79" i="14"/>
  <c r="E73" i="14"/>
  <c r="D41" i="8"/>
  <c r="E84" i="14"/>
  <c r="E68" i="14"/>
  <c r="D36" i="8"/>
  <c r="G92" i="14"/>
  <c r="G97" i="14"/>
  <c r="G103" i="14"/>
  <c r="E39" i="4"/>
  <c r="G108" i="14"/>
  <c r="F53" i="8"/>
  <c r="I78" i="14"/>
  <c r="I82" i="14" s="1"/>
  <c r="I67" i="14"/>
  <c r="I83" i="14"/>
  <c r="I72" i="14"/>
  <c r="G32" i="4"/>
  <c r="H40" i="8"/>
  <c r="H35" i="8"/>
  <c r="C32" i="4"/>
  <c r="E72" i="14"/>
  <c r="D40" i="8"/>
  <c r="E67" i="14"/>
  <c r="E78" i="14"/>
  <c r="D35" i="8"/>
  <c r="D39" i="8" s="1"/>
  <c r="E83" i="14"/>
  <c r="I115" i="14"/>
  <c r="I120" i="14"/>
  <c r="I126" i="14"/>
  <c r="G44" i="4"/>
  <c r="I131" i="14"/>
  <c r="H64" i="8"/>
  <c r="D48" i="8"/>
  <c r="C39" i="4"/>
  <c r="E103" i="14"/>
  <c r="D53" i="8"/>
  <c r="E97" i="14"/>
  <c r="E92" i="14"/>
  <c r="E108" i="14"/>
  <c r="G70" i="14"/>
  <c r="E35" i="4"/>
  <c r="G86" i="14"/>
  <c r="G75" i="14"/>
  <c r="G81" i="14"/>
  <c r="F43" i="8"/>
  <c r="F38" i="8"/>
  <c r="D60" i="8"/>
  <c r="C34" i="4"/>
  <c r="D42" i="8"/>
  <c r="E80" i="14"/>
  <c r="E74" i="14"/>
  <c r="D37" i="8"/>
  <c r="E69" i="14"/>
  <c r="E85" i="14"/>
  <c r="C44" i="4"/>
  <c r="E126" i="14"/>
  <c r="E115" i="14"/>
  <c r="D64" i="8"/>
  <c r="E120" i="14"/>
  <c r="E131" i="14"/>
  <c r="G104" i="14"/>
  <c r="G109" i="14"/>
  <c r="G93" i="14"/>
  <c r="G98" i="14"/>
  <c r="E40" i="4"/>
  <c r="F54" i="8"/>
  <c r="F55" i="8" s="1"/>
  <c r="F76" i="8" s="1"/>
  <c r="G132" i="14"/>
  <c r="G116" i="14"/>
  <c r="E45" i="4"/>
  <c r="G121" i="14"/>
  <c r="G127" i="14"/>
  <c r="F65" i="8"/>
  <c r="F66" i="8" s="1"/>
  <c r="F79" i="8" s="1"/>
  <c r="I121" i="14"/>
  <c r="I127" i="14"/>
  <c r="I132" i="14"/>
  <c r="G45" i="4"/>
  <c r="I116" i="14"/>
  <c r="I79" i="14"/>
  <c r="I68" i="14"/>
  <c r="I84" i="14"/>
  <c r="I73" i="14"/>
  <c r="G33" i="4"/>
  <c r="H41" i="8"/>
  <c r="H36" i="8"/>
  <c r="H43" i="8"/>
  <c r="H44" i="8" s="1"/>
  <c r="H65" i="8"/>
  <c r="H54" i="8"/>
  <c r="F40" i="2"/>
  <c r="F35" i="2"/>
  <c r="F32" i="2"/>
  <c r="F37" i="2"/>
  <c r="F33" i="2"/>
  <c r="F39" i="2"/>
  <c r="F42" i="2"/>
  <c r="F34" i="2"/>
  <c r="F36" i="2"/>
  <c r="F41" i="2"/>
  <c r="F38" i="2"/>
  <c r="F31" i="2"/>
  <c r="D39" i="2"/>
  <c r="D42" i="2"/>
  <c r="D34" i="2"/>
  <c r="D33" i="2"/>
  <c r="D31" i="2"/>
  <c r="D37" i="2"/>
  <c r="D41" i="2"/>
  <c r="D36" i="2"/>
  <c r="D38" i="2"/>
  <c r="D40" i="2"/>
  <c r="D32" i="2"/>
  <c r="D35" i="2"/>
  <c r="F49" i="8"/>
  <c r="G42" i="7"/>
  <c r="C45" i="4"/>
  <c r="D49" i="8"/>
  <c r="F48" i="8"/>
  <c r="D59" i="8"/>
  <c r="F59" i="8"/>
  <c r="F47" i="8"/>
  <c r="H48" i="8"/>
  <c r="D47" i="8"/>
  <c r="D58" i="8"/>
  <c r="H39" i="8" l="1"/>
  <c r="H72" i="8" s="1"/>
  <c r="H55" i="8"/>
  <c r="H76" i="8" s="1"/>
  <c r="I128" i="14"/>
  <c r="G36" i="4"/>
  <c r="G41" i="4"/>
  <c r="G53" i="4" s="1"/>
  <c r="G61" i="4" s="1"/>
  <c r="C36" i="4"/>
  <c r="C69" i="4" s="1"/>
  <c r="B6" i="9" s="1"/>
  <c r="B10" i="9" s="1"/>
  <c r="G99" i="14"/>
  <c r="F119" i="14"/>
  <c r="F125" i="14"/>
  <c r="D43" i="4"/>
  <c r="F130" i="14"/>
  <c r="F114" i="14"/>
  <c r="E63" i="8"/>
  <c r="H92" i="14"/>
  <c r="H97" i="14"/>
  <c r="H103" i="14"/>
  <c r="F39" i="4"/>
  <c r="H108" i="14"/>
  <c r="G53" i="8"/>
  <c r="G70" i="4"/>
  <c r="G46" i="4"/>
  <c r="H107" i="14"/>
  <c r="F38" i="4"/>
  <c r="H91" i="14"/>
  <c r="H96" i="14"/>
  <c r="H102" i="14"/>
  <c r="G52" i="8"/>
  <c r="G105" i="14"/>
  <c r="F116" i="14"/>
  <c r="D45" i="4"/>
  <c r="F121" i="14"/>
  <c r="F127" i="14"/>
  <c r="F132" i="14"/>
  <c r="E65" i="8"/>
  <c r="E71" i="14"/>
  <c r="G69" i="4"/>
  <c r="G52" i="4"/>
  <c r="G60" i="4" s="1"/>
  <c r="G82" i="14"/>
  <c r="I122" i="14"/>
  <c r="D55" i="8"/>
  <c r="D76" i="8" s="1"/>
  <c r="G87" i="14"/>
  <c r="F80" i="14"/>
  <c r="F69" i="14"/>
  <c r="F85" i="14"/>
  <c r="F74" i="14"/>
  <c r="D34" i="4"/>
  <c r="E37" i="8"/>
  <c r="E42" i="8"/>
  <c r="D72" i="8"/>
  <c r="F109" i="14"/>
  <c r="D40" i="4"/>
  <c r="F93" i="14"/>
  <c r="F98" i="14"/>
  <c r="F104" i="14"/>
  <c r="E54" i="8"/>
  <c r="C46" i="4"/>
  <c r="E105" i="14"/>
  <c r="E111" i="14" s="1"/>
  <c r="D144" i="14" s="1"/>
  <c r="F102" i="14"/>
  <c r="F96" i="14"/>
  <c r="F91" i="14"/>
  <c r="D38" i="4"/>
  <c r="F107" i="14"/>
  <c r="E52" i="8"/>
  <c r="H90" i="14"/>
  <c r="F37" i="4"/>
  <c r="H101" i="14"/>
  <c r="H95" i="14"/>
  <c r="H106" i="14"/>
  <c r="G51" i="8"/>
  <c r="F131" i="14"/>
  <c r="F115" i="14"/>
  <c r="D44" i="4"/>
  <c r="F120" i="14"/>
  <c r="F126" i="14"/>
  <c r="E64" i="8"/>
  <c r="F113" i="14"/>
  <c r="F118" i="14"/>
  <c r="F124" i="14"/>
  <c r="F128" i="14" s="1"/>
  <c r="D42" i="4"/>
  <c r="F129" i="14"/>
  <c r="E62" i="8"/>
  <c r="H132" i="14"/>
  <c r="H116" i="14"/>
  <c r="F45" i="4"/>
  <c r="H121" i="14"/>
  <c r="H127" i="14"/>
  <c r="G65" i="8"/>
  <c r="H114" i="14"/>
  <c r="H119" i="14"/>
  <c r="H125" i="14"/>
  <c r="F43" i="4"/>
  <c r="H130" i="14"/>
  <c r="G63" i="8"/>
  <c r="F39" i="8"/>
  <c r="C41" i="4"/>
  <c r="D44" i="8"/>
  <c r="D73" i="8" s="1"/>
  <c r="I76" i="14"/>
  <c r="E41" i="4"/>
  <c r="E117" i="14"/>
  <c r="E46" i="4"/>
  <c r="I110" i="14"/>
  <c r="F44" i="4"/>
  <c r="H120" i="14"/>
  <c r="H126" i="14"/>
  <c r="H131" i="14"/>
  <c r="H115" i="14"/>
  <c r="G64" i="8"/>
  <c r="G76" i="14"/>
  <c r="G77" i="14" s="1"/>
  <c r="F86" i="14"/>
  <c r="F75" i="14"/>
  <c r="D35" i="4"/>
  <c r="F81" i="14"/>
  <c r="F70" i="14"/>
  <c r="E43" i="8"/>
  <c r="E38" i="8"/>
  <c r="E82" i="14"/>
  <c r="F97" i="14"/>
  <c r="F103" i="14"/>
  <c r="D39" i="4"/>
  <c r="F108" i="14"/>
  <c r="F92" i="14"/>
  <c r="E53" i="8"/>
  <c r="H78" i="14"/>
  <c r="H67" i="14"/>
  <c r="H71" i="14" s="1"/>
  <c r="H83" i="14"/>
  <c r="H72" i="14"/>
  <c r="F32" i="4"/>
  <c r="G40" i="8"/>
  <c r="G35" i="8"/>
  <c r="F42" i="4"/>
  <c r="H129" i="14"/>
  <c r="H113" i="14"/>
  <c r="H118" i="14"/>
  <c r="H124" i="14"/>
  <c r="G62" i="8"/>
  <c r="I123" i="14"/>
  <c r="H146" i="14" s="1"/>
  <c r="F44" i="8"/>
  <c r="F73" i="8" s="1"/>
  <c r="E76" i="14"/>
  <c r="I87" i="14"/>
  <c r="G94" i="14"/>
  <c r="E122" i="14"/>
  <c r="G128" i="14"/>
  <c r="I99" i="14"/>
  <c r="I100" i="14" s="1"/>
  <c r="H143" i="14" s="1"/>
  <c r="E36" i="4"/>
  <c r="E94" i="14"/>
  <c r="I88" i="14"/>
  <c r="H141" i="14" s="1"/>
  <c r="H84" i="14"/>
  <c r="H73" i="14"/>
  <c r="F33" i="4"/>
  <c r="H79" i="14"/>
  <c r="H68" i="14"/>
  <c r="G41" i="8"/>
  <c r="G36" i="8"/>
  <c r="G133" i="14"/>
  <c r="H81" i="14"/>
  <c r="H70" i="14"/>
  <c r="F35" i="4"/>
  <c r="H86" i="14"/>
  <c r="H75" i="14"/>
  <c r="G43" i="8"/>
  <c r="G44" i="8" s="1"/>
  <c r="G73" i="8" s="1"/>
  <c r="G38" i="8"/>
  <c r="F106" i="14"/>
  <c r="F90" i="14"/>
  <c r="D37" i="4"/>
  <c r="F101" i="14"/>
  <c r="F95" i="14"/>
  <c r="F99" i="14" s="1"/>
  <c r="E51" i="8"/>
  <c r="F79" i="14"/>
  <c r="F68" i="14"/>
  <c r="F84" i="14"/>
  <c r="F73" i="14"/>
  <c r="D33" i="4"/>
  <c r="E36" i="8"/>
  <c r="E41" i="8"/>
  <c r="F83" i="14"/>
  <c r="F72" i="14"/>
  <c r="F78" i="14"/>
  <c r="F67" i="14"/>
  <c r="E40" i="8"/>
  <c r="E35" i="8"/>
  <c r="H98" i="14"/>
  <c r="F40" i="4"/>
  <c r="H104" i="14"/>
  <c r="H109" i="14"/>
  <c r="H93" i="14"/>
  <c r="G54" i="8"/>
  <c r="H80" i="14"/>
  <c r="H69" i="14"/>
  <c r="H85" i="14"/>
  <c r="F34" i="4"/>
  <c r="H74" i="14"/>
  <c r="G37" i="8"/>
  <c r="G42" i="8"/>
  <c r="H66" i="8"/>
  <c r="H79" i="8" s="1"/>
  <c r="E87" i="14"/>
  <c r="E88" i="14" s="1"/>
  <c r="D141" i="14" s="1"/>
  <c r="I71" i="14"/>
  <c r="I77" i="14" s="1"/>
  <c r="G110" i="14"/>
  <c r="E128" i="14"/>
  <c r="E134" i="14" s="1"/>
  <c r="D147" i="14" s="1"/>
  <c r="G122" i="14"/>
  <c r="G123" i="14" s="1"/>
  <c r="I105" i="14"/>
  <c r="I133" i="14"/>
  <c r="I134" i="14" s="1"/>
  <c r="H147" i="14" s="1"/>
  <c r="E99" i="14"/>
  <c r="H45" i="8"/>
  <c r="H73" i="8"/>
  <c r="E57" i="8"/>
  <c r="E46" i="8"/>
  <c r="E58" i="8"/>
  <c r="E47" i="8"/>
  <c r="E48" i="8"/>
  <c r="G59" i="8"/>
  <c r="E59" i="8"/>
  <c r="E60" i="8"/>
  <c r="H49" i="8"/>
  <c r="G60" i="8"/>
  <c r="F60" i="8"/>
  <c r="F57" i="8"/>
  <c r="G57" i="8"/>
  <c r="F58" i="8"/>
  <c r="H59" i="8"/>
  <c r="H58" i="8"/>
  <c r="H47" i="8"/>
  <c r="H60" i="8"/>
  <c r="G48" i="8"/>
  <c r="F46" i="8"/>
  <c r="F50" i="8" s="1"/>
  <c r="F75" i="8" s="1"/>
  <c r="C52" i="4" l="1"/>
  <c r="C60" i="4" s="1"/>
  <c r="F82" i="14"/>
  <c r="G100" i="14"/>
  <c r="F143" i="14" s="1"/>
  <c r="G111" i="14"/>
  <c r="F144" i="14" s="1"/>
  <c r="F76" i="14"/>
  <c r="G39" i="8"/>
  <c r="G72" i="8" s="1"/>
  <c r="H87" i="14"/>
  <c r="D46" i="4"/>
  <c r="D71" i="4" s="1"/>
  <c r="C18" i="9" s="1"/>
  <c r="C22" i="9" s="1"/>
  <c r="H99" i="14"/>
  <c r="G88" i="14"/>
  <c r="F141" i="14" s="1"/>
  <c r="F140" i="14"/>
  <c r="G89" i="14"/>
  <c r="F146" i="14"/>
  <c r="G134" i="14"/>
  <c r="F147" i="14" s="1"/>
  <c r="H82" i="14"/>
  <c r="I111" i="14"/>
  <c r="H144" i="14" s="1"/>
  <c r="C53" i="4"/>
  <c r="C61" i="4" s="1"/>
  <c r="C64" i="4" s="1"/>
  <c r="C70" i="4"/>
  <c r="F122" i="14"/>
  <c r="F41" i="4"/>
  <c r="D45" i="8"/>
  <c r="G71" i="4"/>
  <c r="G74" i="4" s="1"/>
  <c r="F26" i="9" s="1"/>
  <c r="G54" i="4"/>
  <c r="G62" i="4" s="1"/>
  <c r="G65" i="4" s="1"/>
  <c r="D36" i="4"/>
  <c r="D52" i="4" s="1"/>
  <c r="D41" i="4"/>
  <c r="H128" i="14"/>
  <c r="E71" i="4"/>
  <c r="E54" i="4"/>
  <c r="E62" i="4" s="1"/>
  <c r="F72" i="8"/>
  <c r="F45" i="8"/>
  <c r="F117" i="14"/>
  <c r="H94" i="14"/>
  <c r="H100" i="14" s="1"/>
  <c r="F105" i="14"/>
  <c r="G64" i="4"/>
  <c r="H105" i="14"/>
  <c r="H140" i="14"/>
  <c r="I89" i="14"/>
  <c r="C54" i="4"/>
  <c r="C62" i="4" s="1"/>
  <c r="C65" i="4" s="1"/>
  <c r="C71" i="4"/>
  <c r="F88" i="14"/>
  <c r="E141" i="14" s="1"/>
  <c r="F46" i="4"/>
  <c r="E55" i="8"/>
  <c r="E76" i="8" s="1"/>
  <c r="I135" i="14"/>
  <c r="H166" i="14" s="1"/>
  <c r="G55" i="8"/>
  <c r="G76" i="8" s="1"/>
  <c r="F87" i="14"/>
  <c r="F94" i="14"/>
  <c r="F100" i="14" s="1"/>
  <c r="E100" i="14"/>
  <c r="H122" i="14"/>
  <c r="F36" i="4"/>
  <c r="H133" i="14"/>
  <c r="E123" i="14"/>
  <c r="G66" i="8"/>
  <c r="G79" i="8" s="1"/>
  <c r="E66" i="8"/>
  <c r="E79" i="8" s="1"/>
  <c r="G73" i="4"/>
  <c r="F25" i="9" s="1"/>
  <c r="E39" i="8"/>
  <c r="F71" i="14"/>
  <c r="E44" i="8"/>
  <c r="E73" i="8" s="1"/>
  <c r="F110" i="14"/>
  <c r="E69" i="4"/>
  <c r="E52" i="4"/>
  <c r="E60" i="4" s="1"/>
  <c r="H117" i="14"/>
  <c r="H76" i="14"/>
  <c r="H77" i="14" s="1"/>
  <c r="E70" i="4"/>
  <c r="E53" i="4"/>
  <c r="E61" i="4" s="1"/>
  <c r="F133" i="14"/>
  <c r="F134" i="14" s="1"/>
  <c r="E147" i="14" s="1"/>
  <c r="H110" i="14"/>
  <c r="E77" i="14"/>
  <c r="H74" i="8"/>
  <c r="H87" i="8" s="1"/>
  <c r="H96" i="8"/>
  <c r="I112" i="14"/>
  <c r="F56" i="8"/>
  <c r="E49" i="8"/>
  <c r="E50" i="8" s="1"/>
  <c r="E75" i="8" s="1"/>
  <c r="E61" i="8"/>
  <c r="E78" i="8" s="1"/>
  <c r="G49" i="8"/>
  <c r="F61" i="8"/>
  <c r="F78" i="8" s="1"/>
  <c r="G47" i="8"/>
  <c r="H57" i="8"/>
  <c r="H61" i="8" s="1"/>
  <c r="H78" i="8" s="1"/>
  <c r="G58" i="8"/>
  <c r="G61" i="8" s="1"/>
  <c r="G78" i="8" s="1"/>
  <c r="G46" i="8"/>
  <c r="H46" i="8"/>
  <c r="H50" i="8" s="1"/>
  <c r="H75" i="8" s="1"/>
  <c r="C73" i="4" l="1"/>
  <c r="B25" i="9" s="1"/>
  <c r="B12" i="9"/>
  <c r="B16" i="9" s="1"/>
  <c r="B37" i="9" s="1"/>
  <c r="C74" i="4"/>
  <c r="B18" i="9"/>
  <c r="B22" i="9" s="1"/>
  <c r="B38" i="9" s="1"/>
  <c r="F111" i="14"/>
  <c r="E144" i="14" s="1"/>
  <c r="F77" i="14"/>
  <c r="G112" i="14"/>
  <c r="H134" i="14"/>
  <c r="G147" i="14" s="1"/>
  <c r="G45" i="8"/>
  <c r="D54" i="4"/>
  <c r="D62" i="4" s="1"/>
  <c r="H88" i="14"/>
  <c r="G141" i="14" s="1"/>
  <c r="D69" i="4"/>
  <c r="D60" i="4"/>
  <c r="E74" i="4"/>
  <c r="D26" i="9" s="1"/>
  <c r="D65" i="4"/>
  <c r="G74" i="8"/>
  <c r="G87" i="8" s="1"/>
  <c r="G96" i="8"/>
  <c r="D143" i="14"/>
  <c r="E112" i="14"/>
  <c r="G143" i="14"/>
  <c r="H112" i="14"/>
  <c r="G135" i="14"/>
  <c r="F69" i="4"/>
  <c r="F52" i="4"/>
  <c r="F60" i="4" s="1"/>
  <c r="F54" i="4"/>
  <c r="F62" i="4" s="1"/>
  <c r="F71" i="4"/>
  <c r="F74" i="4" s="1"/>
  <c r="E26" i="9" s="1"/>
  <c r="E73" i="4"/>
  <c r="D25" i="9" s="1"/>
  <c r="H164" i="14"/>
  <c r="H169" i="14" s="1"/>
  <c r="F32" i="9" s="1"/>
  <c r="H142" i="14"/>
  <c r="H155" i="14" s="1"/>
  <c r="F123" i="14"/>
  <c r="F165" i="14"/>
  <c r="F145" i="14"/>
  <c r="F156" i="14" s="1"/>
  <c r="F70" i="4"/>
  <c r="F53" i="4"/>
  <c r="F61" i="4" s="1"/>
  <c r="E143" i="14"/>
  <c r="F112" i="14"/>
  <c r="H148" i="14"/>
  <c r="H157" i="14" s="1"/>
  <c r="H160" i="14" s="1"/>
  <c r="F89" i="14"/>
  <c r="E140" i="14"/>
  <c r="D146" i="14"/>
  <c r="E135" i="14"/>
  <c r="F96" i="8"/>
  <c r="F74" i="8"/>
  <c r="F87" i="8" s="1"/>
  <c r="F164" i="14"/>
  <c r="F142" i="14"/>
  <c r="F155" i="14" s="1"/>
  <c r="G140" i="14"/>
  <c r="H89" i="14"/>
  <c r="E65" i="4"/>
  <c r="E64" i="4"/>
  <c r="D140" i="14"/>
  <c r="E89" i="14"/>
  <c r="H123" i="14"/>
  <c r="E72" i="8"/>
  <c r="E45" i="8"/>
  <c r="H111" i="14"/>
  <c r="G144" i="14" s="1"/>
  <c r="D53" i="4"/>
  <c r="D61" i="4" s="1"/>
  <c r="D70" i="4"/>
  <c r="C12" i="9" s="1"/>
  <c r="C16" i="9" s="1"/>
  <c r="D96" i="8"/>
  <c r="D74" i="8"/>
  <c r="D87" i="8" s="1"/>
  <c r="H165" i="14"/>
  <c r="H145" i="14"/>
  <c r="H156" i="14" s="1"/>
  <c r="H159" i="14" s="1"/>
  <c r="F77" i="8"/>
  <c r="F88" i="8" s="1"/>
  <c r="F91" i="8" s="1"/>
  <c r="F97" i="8"/>
  <c r="E67" i="8"/>
  <c r="E56" i="8"/>
  <c r="G67" i="8"/>
  <c r="H56" i="8"/>
  <c r="H67" i="8"/>
  <c r="F67" i="8"/>
  <c r="G50" i="8"/>
  <c r="G75" i="8" s="1"/>
  <c r="D74" i="4" l="1"/>
  <c r="C26" i="9" s="1"/>
  <c r="C6" i="9"/>
  <c r="C10" i="9" s="1"/>
  <c r="C38" i="9" s="1"/>
  <c r="H168" i="14"/>
  <c r="F31" i="9" s="1"/>
  <c r="F100" i="8"/>
  <c r="D28" i="9" s="1"/>
  <c r="D73" i="4"/>
  <c r="C25" i="9" s="1"/>
  <c r="F73" i="4"/>
  <c r="E25" i="9" s="1"/>
  <c r="D164" i="14"/>
  <c r="D142" i="14"/>
  <c r="D155" i="14" s="1"/>
  <c r="F159" i="14"/>
  <c r="F168" i="14"/>
  <c r="D31" i="9" s="1"/>
  <c r="E165" i="14"/>
  <c r="E145" i="14"/>
  <c r="E156" i="14" s="1"/>
  <c r="E159" i="14" s="1"/>
  <c r="E146" i="14"/>
  <c r="F135" i="14"/>
  <c r="F65" i="4"/>
  <c r="D165" i="14"/>
  <c r="D145" i="14"/>
  <c r="D156" i="14" s="1"/>
  <c r="D64" i="4"/>
  <c r="D148" i="14"/>
  <c r="D157" i="14" s="1"/>
  <c r="D166" i="14"/>
  <c r="D169" i="14" s="1"/>
  <c r="B32" i="9" s="1"/>
  <c r="E164" i="14"/>
  <c r="E142" i="14"/>
  <c r="E155" i="14" s="1"/>
  <c r="G145" i="14"/>
  <c r="G156" i="14" s="1"/>
  <c r="G159" i="14" s="1"/>
  <c r="G165" i="14"/>
  <c r="E74" i="8"/>
  <c r="E87" i="8" s="1"/>
  <c r="E96" i="8"/>
  <c r="G164" i="14"/>
  <c r="G142" i="14"/>
  <c r="G155" i="14" s="1"/>
  <c r="G146" i="14"/>
  <c r="H135" i="14"/>
  <c r="F64" i="4"/>
  <c r="F166" i="14"/>
  <c r="F169" i="14" s="1"/>
  <c r="D32" i="9" s="1"/>
  <c r="F148" i="14"/>
  <c r="F157" i="14" s="1"/>
  <c r="F160" i="14" s="1"/>
  <c r="F98" i="8"/>
  <c r="F101" i="8" s="1"/>
  <c r="D29" i="9" s="1"/>
  <c r="F80" i="8"/>
  <c r="F89" i="8" s="1"/>
  <c r="F92" i="8" s="1"/>
  <c r="H97" i="8"/>
  <c r="H100" i="8" s="1"/>
  <c r="F28" i="9" s="1"/>
  <c r="H77" i="8"/>
  <c r="H88" i="8" s="1"/>
  <c r="H91" i="8" s="1"/>
  <c r="G80" i="8"/>
  <c r="G89" i="8" s="1"/>
  <c r="G92" i="8" s="1"/>
  <c r="G98" i="8"/>
  <c r="G101" i="8" s="1"/>
  <c r="E29" i="9" s="1"/>
  <c r="E77" i="8"/>
  <c r="E88" i="8" s="1"/>
  <c r="E97" i="8"/>
  <c r="E98" i="8"/>
  <c r="E80" i="8"/>
  <c r="E89" i="8" s="1"/>
  <c r="E92" i="8" s="1"/>
  <c r="H80" i="8"/>
  <c r="H89" i="8" s="1"/>
  <c r="H92" i="8" s="1"/>
  <c r="H98" i="8"/>
  <c r="H101" i="8" s="1"/>
  <c r="F29" i="9" s="1"/>
  <c r="G56" i="8"/>
  <c r="C37" i="9" l="1"/>
  <c r="E101" i="8"/>
  <c r="C29" i="9" s="1"/>
  <c r="G168" i="14"/>
  <c r="E31" i="9" s="1"/>
  <c r="D159" i="14"/>
  <c r="E168" i="14"/>
  <c r="C31" i="9" s="1"/>
  <c r="E100" i="8"/>
  <c r="C28" i="9" s="1"/>
  <c r="E91" i="8"/>
  <c r="D168" i="14"/>
  <c r="B31" i="9" s="1"/>
  <c r="E148" i="14"/>
  <c r="E157" i="14" s="1"/>
  <c r="E160" i="14" s="1"/>
  <c r="E166" i="14"/>
  <c r="E169" i="14" s="1"/>
  <c r="C32" i="9" s="1"/>
  <c r="G166" i="14"/>
  <c r="G169" i="14" s="1"/>
  <c r="E32" i="9" s="1"/>
  <c r="G148" i="14"/>
  <c r="G157" i="14" s="1"/>
  <c r="G160" i="14" s="1"/>
  <c r="D160" i="14"/>
  <c r="G97" i="8"/>
  <c r="G100" i="8" s="1"/>
  <c r="E28" i="9" s="1"/>
  <c r="G77" i="8"/>
  <c r="G88" i="8" s="1"/>
  <c r="G91" i="8" s="1"/>
  <c r="D50" i="8"/>
  <c r="D57" i="8"/>
  <c r="D61" i="8" s="1"/>
  <c r="D67" i="8" l="1"/>
  <c r="D78" i="8"/>
  <c r="D56" i="8"/>
  <c r="D75" i="8"/>
  <c r="B26" i="9"/>
  <c r="D97" i="8" l="1"/>
  <c r="D100" i="8" s="1"/>
  <c r="D77" i="8"/>
  <c r="D88" i="8" s="1"/>
  <c r="D91" i="8" s="1"/>
  <c r="D80" i="8"/>
  <c r="D89" i="8" s="1"/>
  <c r="D92" i="8" s="1"/>
  <c r="D98" i="8"/>
  <c r="D101" i="8" s="1"/>
  <c r="B29" i="9" s="1"/>
  <c r="B28" i="9"/>
</calcChain>
</file>

<file path=xl/sharedStrings.xml><?xml version="1.0" encoding="utf-8"?>
<sst xmlns="http://schemas.openxmlformats.org/spreadsheetml/2006/main" count="689" uniqueCount="303">
  <si>
    <t xml:space="preserve">Total </t>
  </si>
  <si>
    <t>DATA SOURCES</t>
  </si>
  <si>
    <t>Population estimates (general, gender, age, life expectancy, mortality, births, HIV)</t>
  </si>
  <si>
    <t>Type of data</t>
  </si>
  <si>
    <t>Source</t>
  </si>
  <si>
    <t>http://www.statssa.gov.za</t>
  </si>
  <si>
    <t>Mid-year population estimates (MYPE)</t>
  </si>
  <si>
    <t>Reference Sources</t>
  </si>
  <si>
    <t>Prevalence and incidence</t>
  </si>
  <si>
    <t>Year 1</t>
  </si>
  <si>
    <t>Year 2</t>
  </si>
  <si>
    <t>Year 3</t>
  </si>
  <si>
    <t>Year 4</t>
  </si>
  <si>
    <t>Year 5</t>
  </si>
  <si>
    <t>Mortality</t>
  </si>
  <si>
    <t>Sub-population</t>
  </si>
  <si>
    <t>Treatment discontinuation</t>
  </si>
  <si>
    <t>South African population</t>
  </si>
  <si>
    <t>Annual treated patient population</t>
  </si>
  <si>
    <t>Scenario</t>
  </si>
  <si>
    <t>Status Quo</t>
  </si>
  <si>
    <t>Rapid Adoption Scenario</t>
  </si>
  <si>
    <t>Slow Adoption Scenario</t>
  </si>
  <si>
    <t>Assumptions</t>
  </si>
  <si>
    <t>Status quo</t>
  </si>
  <si>
    <t xml:space="preserve">Rapid adoption </t>
  </si>
  <si>
    <t>Current treatments continue to be used for next five year</t>
  </si>
  <si>
    <t>Slow adoption</t>
  </si>
  <si>
    <t>New treatment is implemented rapidly (e.g. both existing and new patients are switched to new medicine)</t>
  </si>
  <si>
    <t>New treatment is implemented slowly (e.g. only new patients are switched to new medicine)</t>
  </si>
  <si>
    <t>Status Quo: 
Market share of existing treatment(s) only</t>
  </si>
  <si>
    <t>Comparator B</t>
  </si>
  <si>
    <t xml:space="preserve">Year 1 </t>
  </si>
  <si>
    <t>Pharmaceutical formulation</t>
  </si>
  <si>
    <t>Method of administration</t>
  </si>
  <si>
    <t>Average dose/s and dosing schedule/s</t>
  </si>
  <si>
    <t>Average daily dose</t>
  </si>
  <si>
    <t>Dose adjustments</t>
  </si>
  <si>
    <t>Treatment</t>
  </si>
  <si>
    <t>Explanation</t>
  </si>
  <si>
    <t>Pharmaceutical costs</t>
  </si>
  <si>
    <t>Source and justification</t>
  </si>
  <si>
    <t>Unit cost</t>
  </si>
  <si>
    <t xml:space="preserve">Resource </t>
  </si>
  <si>
    <t>TOTAL [Healthcare resources costs for Slow Adoption scenario]</t>
  </si>
  <si>
    <t>TOTAL [Healthcare resources costs for Status Quo scenario]</t>
  </si>
  <si>
    <t>TOTAL [Healthcare resources costs for Rapid Adoption scenario]</t>
  </si>
  <si>
    <t>Average healthcare resources costs for Status Quo scenario</t>
  </si>
  <si>
    <t>Average healthcare resources costs for Rapid Adoption scenario</t>
  </si>
  <si>
    <t>Average healthcare resources costs for Slow Adoption scenario</t>
  </si>
  <si>
    <t>Adverse events costs</t>
  </si>
  <si>
    <t>Per patient cost of Resource 1:</t>
  </si>
  <si>
    <t>&gt; In a market with rapid adoption of the new medicine</t>
  </si>
  <si>
    <t>&gt; In a market with slow adoption of the new medicine</t>
  </si>
  <si>
    <t>&gt; In a market without new medicine [status quo]</t>
  </si>
  <si>
    <t xml:space="preserve">Net medicine acquisition costs </t>
  </si>
  <si>
    <t>Net medicine acquisition costs per patient</t>
  </si>
  <si>
    <t xml:space="preserve">Gross medicine acquisition costs </t>
  </si>
  <si>
    <t>Gross health care resource use costs per patient</t>
  </si>
  <si>
    <t>Net health care resource use costs per patient</t>
  </si>
  <si>
    <t xml:space="preserve">Net health care resource costs </t>
  </si>
  <si>
    <t xml:space="preserve">Gross health care resource use costs </t>
  </si>
  <si>
    <t>Net Budget Impact</t>
  </si>
  <si>
    <t>General guidance</t>
  </si>
  <si>
    <t>Otherwise the template can be adapted as needed.</t>
  </si>
  <si>
    <t>The impact on the pharmaceutical budget as well as the larger health system will be presented in the following three scenarios:</t>
  </si>
  <si>
    <t>This budget impact consist of the following worksheets:</t>
  </si>
  <si>
    <t xml:space="preserve">Annual treated patient numbers </t>
  </si>
  <si>
    <t>Healthcare resource use costs</t>
  </si>
  <si>
    <t>Summary</t>
  </si>
  <si>
    <t>Data sources</t>
  </si>
  <si>
    <t xml:space="preserve">Outlines the general assumptions made when conducting the analysis, including the expected market share allocation of the new and existing medicines in the next five years </t>
  </si>
  <si>
    <t>Calculates the estimated number of patients that will be treated with the new medicine or one of its comparators in the next five years</t>
  </si>
  <si>
    <t xml:space="preserve">Calculates the estimated acquisition costs of the medicines and its net impact on the pharmaceutical budget.
Includes the medicine and any co-medicines. </t>
  </si>
  <si>
    <t>Calculates the estimated adverse events costs and its net impact on the healthcare budget. Only includes adverse events directly attributable to the medicine.</t>
  </si>
  <si>
    <t>Sensitivity analysis</t>
  </si>
  <si>
    <t>Notes</t>
  </si>
  <si>
    <t>Numbers and percentages need to be estimated over five years, with references provided where available</t>
  </si>
  <si>
    <t xml:space="preserve">Insert number of patients with the condition per annum.  </t>
  </si>
  <si>
    <t>All fields</t>
  </si>
  <si>
    <t xml:space="preserve">Insert total population estimate. Should be sourced from Stats SA - Mid-year population estimates (MYPE) ( http://www.statssa.gov.za)  </t>
  </si>
  <si>
    <t>SAHPRA approved indication (https://www.sahpra.org.za/pi-pil-repository/)</t>
  </si>
  <si>
    <t>Patients treated in public sector</t>
  </si>
  <si>
    <t>Routine treatment for condition under review</t>
  </si>
  <si>
    <t xml:space="preserve">*Combines number of eligible patients treated each year with market share projections </t>
  </si>
  <si>
    <t xml:space="preserve">All costs and unit quantities should be referenced and justified. </t>
  </si>
  <si>
    <t xml:space="preserve">The course length of a year should be used for technologies that manage chronic conditions (e.g. diabetes), and the average length of a course of treatment for acute treatment (e.g. antibiotics) or short-term changes in treatment (e.g. due to pregnancy). </t>
  </si>
  <si>
    <t>The average unit quantity should be calculated based on the medicine’s approved SAHPRA indication</t>
  </si>
  <si>
    <t>COST PER PATIENT</t>
  </si>
  <si>
    <t>Gross medicine acquisition costs [per patient]</t>
  </si>
  <si>
    <t>Net medicine acquisition costs [per patient]</t>
  </si>
  <si>
    <t>TOTAL PHARMACEUTICAL COSTS</t>
  </si>
  <si>
    <t xml:space="preserve">Notes </t>
  </si>
  <si>
    <t>TOTAL BUDGET COSTS</t>
  </si>
  <si>
    <t>PER PATIENT COSTS</t>
  </si>
  <si>
    <t>Calculates the estimated healthcare resources costs and its net impact on the healthcare budget. Includes administration costs, supportive technologies, diagnoses and monitoring, clinic and hospital resources directly attributable to the use of the medicines</t>
  </si>
  <si>
    <t>The impact on the pharmaceutical and healthcare budget is presented by subtracting the 'status quo' scenario from the 'rapid implementation' and 'slow implementation' scenarios.</t>
  </si>
  <si>
    <t>The results from any sensitivity analysis conducted can be presented here.</t>
  </si>
  <si>
    <t>This analysis is focused on the budget impact on public healthcare and pharmaceutical budgets only</t>
  </si>
  <si>
    <t>Discontinuation rate for treatment of the condition (overall estimate) if available</t>
  </si>
  <si>
    <t>Relevant healthcare resources to report include:</t>
  </si>
  <si>
    <t>Only provide details for additional resources if directly linked to medicines</t>
  </si>
  <si>
    <t xml:space="preserve">*Combines number of eligible patients treated each year according to market share projections with estimated health care resource use costs per patient per annum </t>
  </si>
  <si>
    <t>Health care resource use costs</t>
  </si>
  <si>
    <t>TOTAL HEALTH CARE RESOURCE USE COSTS</t>
  </si>
  <si>
    <t>IMPLEMENTATION SCENARIOS</t>
  </si>
  <si>
    <t>MARKET SHARE ESTIMATIONS</t>
  </si>
  <si>
    <t>Resource</t>
  </si>
  <si>
    <t>Weblink</t>
  </si>
  <si>
    <t>Medicine Price</t>
  </si>
  <si>
    <t>Single Exit Price (SEP)* – include NAPPI code as well as SEP publication year in reference</t>
  </si>
  <si>
    <t>https://medicineprices.org.za</t>
  </si>
  <si>
    <t>Laboratory tests and investigations</t>
  </si>
  <si>
    <t xml:space="preserve">National Health Laboratory Service (NHLS) </t>
  </si>
  <si>
    <t>District Health Barometer</t>
  </si>
  <si>
    <t xml:space="preserve">https://www.hst.org.za/publications/Pages/HSTDistrictHealthBarometer.aspx </t>
  </si>
  <si>
    <t>Standard Treatment Guidelines</t>
  </si>
  <si>
    <t>NDoH Programme Guidelines</t>
  </si>
  <si>
    <t>South African Essential Drugs Program Helath Technology Assessment Process</t>
  </si>
  <si>
    <t xml:space="preserve">Analysis Type: Budget Impact Analysis </t>
  </si>
  <si>
    <t xml:space="preserve">Budget Imopact Analysis according to the specifications of the HTA Methods Guide </t>
  </si>
  <si>
    <t>License - eligible patient population</t>
  </si>
  <si>
    <t>Patients utilising public health sector services</t>
  </si>
  <si>
    <t xml:space="preserve">Intervention </t>
  </si>
  <si>
    <t>Acquisition cost for one dosing unit</t>
  </si>
  <si>
    <t>Dosing unit</t>
  </si>
  <si>
    <t>Number of daily doses from one dosing unit</t>
  </si>
  <si>
    <t>The implementation scenarios presented are:</t>
  </si>
  <si>
    <t xml:space="preserve">Template adapted from:
All Wales Therapeutics &amp; Toxicology Centre (AWTTC) and Scottish Medicines Consortium (SMC) budget impact templates </t>
  </si>
  <si>
    <r>
      <t xml:space="preserve">NB: Only cells shaded </t>
    </r>
    <r>
      <rPr>
        <sz val="11"/>
        <color theme="4"/>
        <rFont val="Calibri"/>
        <family val="2"/>
        <scheme val="minor"/>
      </rPr>
      <t>blue</t>
    </r>
    <r>
      <rPr>
        <sz val="11"/>
        <color theme="1"/>
        <rFont val="Calibri"/>
        <family val="2"/>
        <scheme val="minor"/>
      </rPr>
      <t xml:space="preserve"> should be completed where appropriate. 
All other cells will be filled automatically </t>
    </r>
  </si>
  <si>
    <r>
      <t>·</t>
    </r>
    <r>
      <rPr>
        <sz val="7"/>
        <color theme="1"/>
        <rFont val="Calibri"/>
        <family val="2"/>
        <scheme val="minor"/>
      </rPr>
      <t xml:space="preserve">       </t>
    </r>
    <r>
      <rPr>
        <sz val="11"/>
        <color theme="1"/>
        <rFont val="Calibri"/>
        <family val="2"/>
        <scheme val="minor"/>
      </rPr>
      <t>Rapid adoption of use of the new medicine (1 year and 5-year estimates)</t>
    </r>
  </si>
  <si>
    <r>
      <t>·</t>
    </r>
    <r>
      <rPr>
        <sz val="7"/>
        <color theme="1"/>
        <rFont val="Calibri"/>
        <family val="2"/>
        <scheme val="minor"/>
      </rPr>
      <t xml:space="preserve">       </t>
    </r>
    <r>
      <rPr>
        <sz val="11"/>
        <color theme="1"/>
        <rFont val="Calibri"/>
        <family val="2"/>
        <scheme val="minor"/>
      </rPr>
      <t xml:space="preserve">Slow adoption of the new medicine (1-year and 5-year estimates) </t>
    </r>
  </si>
  <si>
    <t>Number or percentage estimates over five years</t>
  </si>
  <si>
    <t>PHARMACEUTICAL ACQUISITION COSTS</t>
  </si>
  <si>
    <t xml:space="preserve">ESTIMATED PHARMACEUTICAL ACQUISITION COSTS PER PATIENT PER ANNUM </t>
  </si>
  <si>
    <t>TOTAL PHARMACEUTICAL ACQUISITION COSTS PER ANNUM~</t>
  </si>
  <si>
    <t xml:space="preserve">~Combines number of eligible patients treated each year according to market share projections with estimated pharmaceutical acquisition costs per patient per annum </t>
  </si>
  <si>
    <t>AVERAGE PHARMACEUTICAL ACQUISITION COSTS PER PATIENT PER ANNUM (AVERAGE ACROSS ALL THERAPIES)</t>
  </si>
  <si>
    <t xml:space="preserve">ESTIMATION OF THE NET IMPACT ON THE PHARMACEUTICAL BUDGET </t>
  </si>
  <si>
    <t>c)     Any specific monitoring tests or investigations required associated with the medicine administered. E.g. INR when warfarin is used</t>
  </si>
  <si>
    <r>
      <t xml:space="preserve">b)     </t>
    </r>
    <r>
      <rPr>
        <sz val="11"/>
        <color theme="1"/>
        <rFont val="Calibri"/>
        <family val="2"/>
        <scheme val="minor"/>
      </rPr>
      <t>Health professional resource (type and duration) required to administer the medicines</t>
    </r>
    <r>
      <rPr>
        <sz val="11"/>
        <color rgb="FF333333"/>
        <rFont val="Calibri"/>
        <family val="2"/>
        <scheme val="minor"/>
      </rPr>
      <t>. Take into account level of care. E.g. infusions require physicians and/or non-physicians time in inpatient/outpatient setting</t>
    </r>
  </si>
  <si>
    <r>
      <t xml:space="preserve">d)     </t>
    </r>
    <r>
      <rPr>
        <sz val="11"/>
        <color theme="1"/>
        <rFont val="Calibri"/>
        <family val="2"/>
        <scheme val="minor"/>
      </rPr>
      <t xml:space="preserve">Health professional resource (type and duration) required to monitor the medicines </t>
    </r>
    <r>
      <rPr>
        <sz val="11"/>
        <color rgb="FF333333"/>
        <rFont val="Calibri"/>
        <family val="2"/>
        <scheme val="minor"/>
      </rPr>
      <t xml:space="preserve"> E.g. more regular clinic check-ups required to monitor response to medicines</t>
    </r>
  </si>
  <si>
    <t xml:space="preserve">HEALTHCARE RESOURCE USE COSTS FOR INTERVENTION AND COMPARATOR TECHNOLOGIES PER PATIENT </t>
  </si>
  <si>
    <t>Over full time horizon (ZAR)</t>
  </si>
  <si>
    <t>Per year (ZAR)</t>
  </si>
  <si>
    <t>Per day (ZAR)</t>
  </si>
  <si>
    <t xml:space="preserve">HEALTHCARE RESOURCE USE COSTS ASSOCIATED WITH TREATMENT OPTIONS PER ANNUM PER PATIENT </t>
  </si>
  <si>
    <t>Technology</t>
  </si>
  <si>
    <t xml:space="preserve">Resource  </t>
  </si>
  <si>
    <t xml:space="preserve">TOTAL HEALTHCARE RESOURCE USE COSTS PER ANNUM </t>
  </si>
  <si>
    <t>Implementation scenario</t>
  </si>
  <si>
    <t>AVERAGE HEALTHCARE RESOURCE USE COSTS PER PATIENT PER ANNUM (AVERAGE ACROSS ALL THERAPIES)</t>
  </si>
  <si>
    <t xml:space="preserve">ESTIMATION OF THE NET IMPACT OF HEALTHCARE RESOURCES ON THE HEALTHCARE BUDGET </t>
  </si>
  <si>
    <t>Master Health Product List – include contract number and item number in reference</t>
  </si>
  <si>
    <t>http://www.health.gov.za/tenders/</t>
  </si>
  <si>
    <t>https://www.idealhealthfacility.org.za</t>
  </si>
  <si>
    <t>Scenario 1: Variation in the market share assumptions underpinning eligible population</t>
  </si>
  <si>
    <t>Implementation scenarios:</t>
  </si>
  <si>
    <t xml:space="preserve">RAPID ADOPTION SCENARIO:  </t>
  </si>
  <si>
    <t xml:space="preserve">STATUS QUO: </t>
  </si>
  <si>
    <t xml:space="preserve">SLOW ADOPTION SCENARIO:  </t>
  </si>
  <si>
    <t>STATUS QUO market share</t>
  </si>
  <si>
    <t xml:space="preserve">RAPID ADOPTION: Change in market share </t>
  </si>
  <si>
    <t xml:space="preserve">SLOW ADOPTION: Change in market share </t>
  </si>
  <si>
    <t>Name and indication of health technology (e.g. x for treating y)</t>
  </si>
  <si>
    <t xml:space="preserve">The rapid adoption scenario should represent a phased approach under an assumption that there are little or no delays in supply and eligible patients will access the new medicine where indicated. This may change based on the type of access, for example, a medicine used in primary care clinics may be more rapidly adopted than a cancer medication that requires access to specialist oncologist. </t>
  </si>
  <si>
    <t>The slow adoption scenario should represent a scenario whereby the prescribing and uptake of the new medicine or indication is constrained. This may be due to, for example, required training of health care professionals, complex supply chain arrangements, additional equipment required for implementation or known limitations with access to health care providers.</t>
  </si>
  <si>
    <t>The development of the rapid adoption and slow adoption scenarios should be done in consultation with clinical experts and should consider major health system elements that may impact on the implementation of the new medicine should it be approved. It is important that all assumptions made in developing the different scenarios are clearly detailed.</t>
  </si>
  <si>
    <t>Market share should total 100% for each scenario across all available treatments under that scenario</t>
  </si>
  <si>
    <t>Comparator A</t>
  </si>
  <si>
    <t>Comparator C</t>
  </si>
  <si>
    <t>The technologies considered in this budget impact analysis (insert name):</t>
  </si>
  <si>
    <t>Description</t>
  </si>
  <si>
    <t>% increase in market share each year</t>
  </si>
  <si>
    <t>Example</t>
  </si>
  <si>
    <t>Implementation scenario:</t>
  </si>
  <si>
    <t>No change in market share of current treatments over 5 years.</t>
  </si>
  <si>
    <t>% market share in year 1</t>
  </si>
  <si>
    <t>Total</t>
  </si>
  <si>
    <t>% contribution to increase/decrease in market share each year</t>
  </si>
  <si>
    <r>
      <t xml:space="preserve">Intervention market share will be </t>
    </r>
    <r>
      <rPr>
        <sz val="11"/>
        <color theme="0" tint="-0.499984740745262"/>
        <rFont val="Calibri (Body)"/>
      </rPr>
      <t>10%</t>
    </r>
    <r>
      <rPr>
        <sz val="11"/>
        <color theme="1"/>
        <rFont val="Calibri"/>
        <family val="2"/>
        <scheme val="minor"/>
      </rPr>
      <t xml:space="preserve"> of total market share after first year of implementation, with growth of</t>
    </r>
    <r>
      <rPr>
        <sz val="11"/>
        <color theme="5" tint="-0.249977111117893"/>
        <rFont val="Calibri"/>
        <family val="2"/>
        <scheme val="minor"/>
      </rPr>
      <t xml:space="preserve"> 5</t>
    </r>
    <r>
      <rPr>
        <sz val="11"/>
        <color theme="5" tint="-0.249977111117893"/>
        <rFont val="Calibri (Body)"/>
      </rPr>
      <t>%</t>
    </r>
    <r>
      <rPr>
        <sz val="11"/>
        <color theme="1"/>
        <rFont val="Calibri"/>
        <family val="2"/>
        <scheme val="minor"/>
      </rPr>
      <t xml:space="preserve"> each year thereafter
</t>
    </r>
    <r>
      <rPr>
        <sz val="11"/>
        <color theme="4"/>
        <rFont val="Calibri (Body)"/>
      </rPr>
      <t>50%</t>
    </r>
    <r>
      <rPr>
        <sz val="11"/>
        <color theme="1"/>
        <rFont val="Calibri"/>
        <family val="2"/>
        <scheme val="minor"/>
      </rPr>
      <t xml:space="preserve"> of the market share gains for intervention technology will come from market share reduction of Comparator A 
</t>
    </r>
    <r>
      <rPr>
        <sz val="11"/>
        <color rgb="FF7030A0"/>
        <rFont val="Calibri (Body)"/>
      </rPr>
      <t>25%</t>
    </r>
    <r>
      <rPr>
        <sz val="11"/>
        <color theme="1"/>
        <rFont val="Calibri"/>
        <family val="2"/>
        <scheme val="minor"/>
      </rPr>
      <t xml:space="preserve"> of the market share gains for intervention technology will come from market share reduction of Comparator B
</t>
    </r>
    <r>
      <rPr>
        <sz val="11"/>
        <color theme="7" tint="-0.249977111117893"/>
        <rFont val="Calibri (Body)"/>
      </rPr>
      <t>25%</t>
    </r>
    <r>
      <rPr>
        <sz val="11"/>
        <color theme="1"/>
        <rFont val="Calibri"/>
        <family val="2"/>
        <scheme val="minor"/>
      </rPr>
      <t xml:space="preserve"> of the market share gains for intervention technology will come from market share reduction of Comparator C </t>
    </r>
  </si>
  <si>
    <t>[condition] prevalence (number)</t>
  </si>
  <si>
    <t xml:space="preserve">[condition] yearly incidence (number) </t>
  </si>
  <si>
    <t>Whole population (number)</t>
  </si>
  <si>
    <t>Consider age and gender of population as well as incidence and prevalence of condition within that group</t>
  </si>
  <si>
    <t xml:space="preserve">Stats SA MYPE 2020 - South African population
Stats SA MYPE 2020 - Appendix 4 Annual growth rates </t>
  </si>
  <si>
    <t>Yearly growth %</t>
  </si>
  <si>
    <t>Estimated number of patients with [condition]</t>
  </si>
  <si>
    <t>Mortality rate of patient cohort with [condition] (%)</t>
  </si>
  <si>
    <t>Net number of patients with [condition] (prevalence + incidence - mortality)</t>
  </si>
  <si>
    <t xml:space="preserve">Sub-population of eligible patient cohort (%) </t>
  </si>
  <si>
    <t>Potential number of eligible patients treated each year in sub-set</t>
  </si>
  <si>
    <t>Proportion of eligible patients treated in the public health sector (%)</t>
  </si>
  <si>
    <t>Potential number of eligible patients treated each year in the public sector</t>
  </si>
  <si>
    <t xml:space="preserve">Patients routinely treated for [condition under review] </t>
  </si>
  <si>
    <t>Proportion of eligible patients receiving treatment (%)</t>
  </si>
  <si>
    <t xml:space="preserve">Discontinuation rate (%) </t>
  </si>
  <si>
    <t>Number of eligible patients treated each year</t>
  </si>
  <si>
    <t>NUMBER OF ELIGIBLE WOMEN TREATED EACH YEAR UNDER EACH SCENARIO OVER FIVE YEARS*</t>
  </si>
  <si>
    <t xml:space="preserve">Stats SA MYPE 2020 - Appendix 4 Annual growth rates </t>
  </si>
  <si>
    <t>Used MHPL price (if available). Describe acquisition price increase calculations,  if taken into account.</t>
  </si>
  <si>
    <t>Medicine acquisition price should be sourced from the latest Master Health Product List, with the contract number and item number referenced for each medicine.</t>
  </si>
  <si>
    <t xml:space="preserve"> If not available Master Health Product List, the single exit price (SEP) should be used to represent the price. A sensitivity analysis to show the budget impact at a lower price, as a reduction in SEP is usually associated with public sector tenders. Include NAPPI code as well as SEP publication year in reference</t>
  </si>
  <si>
    <t>e.g. PHC expenditure per headcount has grown at an annual average growth of 6.4% (DHB2020)</t>
  </si>
  <si>
    <t xml:space="preserve">Number of units over full time horizon </t>
  </si>
  <si>
    <t>Resource 1: [name and type]</t>
  </si>
  <si>
    <t>Resource 2: [name and type]</t>
  </si>
  <si>
    <t>Per patient cost of Resource 2:</t>
  </si>
  <si>
    <t>Adverse events costs for intervention and comparator technologies per patient (see Cost-Comparison Analysis)</t>
  </si>
  <si>
    <t>Resource 1 [name &amp; type]</t>
  </si>
  <si>
    <t>Number of units per course of treatment</t>
  </si>
  <si>
    <t xml:space="preserve">Cost per course of treatment </t>
  </si>
  <si>
    <t xml:space="preserve">Average cost for one year </t>
  </si>
  <si>
    <t>Average cost  per day</t>
  </si>
  <si>
    <t>Resource 2 [name and type]</t>
  </si>
  <si>
    <t>Cost per course of treatment</t>
  </si>
  <si>
    <t>Average cost for one year</t>
  </si>
  <si>
    <t>Average cost per day</t>
  </si>
  <si>
    <t>Add more rows, as needed</t>
  </si>
  <si>
    <t>Adverse events costs associated with treatment options per annum per patient</t>
  </si>
  <si>
    <t>Total adverse events costs per annum*</t>
  </si>
  <si>
    <t>Adverse event</t>
  </si>
  <si>
    <t>Adverse event 1 costs for Status Quo scenario</t>
  </si>
  <si>
    <t>Adverse event 2 costs for Status Quo scenario</t>
  </si>
  <si>
    <t>TOTAL [Adverse events costs for Status Quo scenario]</t>
  </si>
  <si>
    <t>Adverse event 1 costs for rapid adoption scenario</t>
  </si>
  <si>
    <t>Adverse event 2 costs for rapid adoption scenario</t>
  </si>
  <si>
    <t>Adverse event 1 costs for slow adoption scenario</t>
  </si>
  <si>
    <t>TOTAL [Adverse events costs for Slow Adoption scenario]</t>
  </si>
  <si>
    <t xml:space="preserve">*Combines number of eligible patients treated each year according to market share projections with estimated adverse events costs per patient per annum </t>
  </si>
  <si>
    <t xml:space="preserve">Average adverse event costs per patient per annum </t>
  </si>
  <si>
    <t>Average adverse event costs for Status Quo scenario</t>
  </si>
  <si>
    <t>Average adverse events costs for Rapid Adoption scenario</t>
  </si>
  <si>
    <t>Estimation of the net impact of adverse events on the health care budget</t>
  </si>
  <si>
    <t>Gross adverse events costs per patient</t>
  </si>
  <si>
    <t>Net adverse events costs per patient</t>
  </si>
  <si>
    <t>TOTAL ADVERSE EVENTS COSTS</t>
  </si>
  <si>
    <t>Gross adverse events costs</t>
  </si>
  <si>
    <t xml:space="preserve">Net adverse events costs </t>
  </si>
  <si>
    <t>Includes cost associated with managing adverse reactions to the medicine E.g. medicines used, clinic/hospital appointments, inpatient care</t>
  </si>
  <si>
    <t>See Technical Review Report</t>
  </si>
  <si>
    <t>See Cost-Comparison Analysis</t>
  </si>
  <si>
    <t>ADVERSE EVENT 1 [type]</t>
  </si>
  <si>
    <t>ADVERSE EVENT 2 [type]</t>
  </si>
  <si>
    <t xml:space="preserve">Described methods used to inflate/change costs </t>
  </si>
  <si>
    <t>Adverse event 2 costs for slow adoption scenario</t>
  </si>
  <si>
    <t xml:space="preserve">Net health care resource use costs </t>
  </si>
  <si>
    <t>Scenario 2: Variation in the assumptions underpinning the market share</t>
  </si>
  <si>
    <t xml:space="preserve">100% of the population receiving first-line hypertensives will receive indapamide in the first year </t>
  </si>
  <si>
    <t>Scenario 2: Results</t>
  </si>
  <si>
    <t>Scenario 1: Results</t>
  </si>
  <si>
    <t>PER PATIENT: Net medicine acquisition costs</t>
  </si>
  <si>
    <t>TOTAL BUDGET COSTS: Net medicine acquisition costs</t>
  </si>
  <si>
    <t xml:space="preserve">Scenario 3: Variation in the price of the medicine under evaluation </t>
  </si>
  <si>
    <t>&gt;  Acquisition cost of intervention acquisition cost is reduced by 40% (e.g. if used Single Exit Price for cost input for intervention)</t>
  </si>
  <si>
    <t>Scenario 3: Results</t>
  </si>
  <si>
    <r>
      <t>Market share for intervention and comparator treatments for all eligible patients treated each year:</t>
    </r>
    <r>
      <rPr>
        <i/>
        <sz val="12"/>
        <color theme="1"/>
        <rFont val="Calibri"/>
        <family val="2"/>
        <scheme val="minor"/>
      </rPr>
      <t xml:space="preserve"> (based on example scenario above)</t>
    </r>
  </si>
  <si>
    <t>Proportion of patient cohort with [condition] treatable under the approved SAHPRA license (%)</t>
  </si>
  <si>
    <r>
      <t xml:space="preserve">Potential number of eligible patients </t>
    </r>
    <r>
      <rPr>
        <b/>
        <u/>
        <sz val="12"/>
        <color theme="1"/>
        <rFont val="Calibri (Body)"/>
      </rPr>
      <t>that will receiv</t>
    </r>
    <r>
      <rPr>
        <b/>
        <sz val="12"/>
        <color theme="1"/>
        <rFont val="Calibri"/>
        <family val="2"/>
        <scheme val="minor"/>
      </rPr>
      <t>e treatment each year</t>
    </r>
  </si>
  <si>
    <t>Probability of patient experiencing adverse event per year</t>
  </si>
  <si>
    <t>(Anticipated) average interval between courses of treatment</t>
  </si>
  <si>
    <r>
      <t xml:space="preserve">Total cost of </t>
    </r>
    <r>
      <rPr>
        <b/>
        <sz val="11"/>
        <color rgb="FF000000"/>
        <rFont val="Calibri"/>
        <family val="2"/>
        <scheme val="minor"/>
      </rPr>
      <t xml:space="preserve">medicine over full time horizon (per person) </t>
    </r>
  </si>
  <si>
    <t>Total cost of medicine per year (per person)</t>
  </si>
  <si>
    <t>Total cost of contraception for one day (per person)</t>
  </si>
  <si>
    <t>Other costs or cost savings not captured elsewhere</t>
  </si>
  <si>
    <t>Other costs or cost savings</t>
  </si>
  <si>
    <t>Presents  information on any anticipated savings (or events avoided) associated with the technology</t>
  </si>
  <si>
    <t>State if there are any services or technologies the Department of Health may disinvest in as a result of adopting the technology</t>
  </si>
  <si>
    <r>
      <t xml:space="preserve">Intervention market share will be </t>
    </r>
    <r>
      <rPr>
        <sz val="11"/>
        <color rgb="FFFF0000"/>
        <rFont val="Calibri (Body)"/>
      </rPr>
      <t>20%</t>
    </r>
    <r>
      <rPr>
        <sz val="11"/>
        <color theme="1"/>
        <rFont val="Calibri"/>
        <family val="2"/>
        <scheme val="minor"/>
      </rPr>
      <t xml:space="preserve"> of total market share within first year of implementation, with growth of </t>
    </r>
    <r>
      <rPr>
        <sz val="11"/>
        <color theme="9"/>
        <rFont val="Calibri (Body)"/>
      </rPr>
      <t>10%</t>
    </r>
    <r>
      <rPr>
        <sz val="11"/>
        <color theme="1"/>
        <rFont val="Calibri"/>
        <family val="2"/>
        <scheme val="minor"/>
      </rPr>
      <t xml:space="preserve"> each year thereafter
</t>
    </r>
    <r>
      <rPr>
        <sz val="11"/>
        <color theme="4"/>
        <rFont val="Calibri (Body)"/>
      </rPr>
      <t>50%</t>
    </r>
    <r>
      <rPr>
        <sz val="11"/>
        <color theme="1"/>
        <rFont val="Calibri"/>
        <family val="2"/>
        <scheme val="minor"/>
      </rPr>
      <t xml:space="preserve"> of the market share gains for intervention technology will come from market share reduction of Comparator A 
</t>
    </r>
    <r>
      <rPr>
        <sz val="11"/>
        <color rgb="FF7030A0"/>
        <rFont val="Calibri (Body)"/>
      </rPr>
      <t xml:space="preserve">25% </t>
    </r>
    <r>
      <rPr>
        <sz val="11"/>
        <color theme="1"/>
        <rFont val="Calibri"/>
        <family val="2"/>
        <scheme val="minor"/>
      </rPr>
      <t xml:space="preserve">of the market share gains for intervention technology will come from market share reduction of Comparator B
</t>
    </r>
    <r>
      <rPr>
        <sz val="11"/>
        <color theme="7" tint="-0.249977111117893"/>
        <rFont val="Calibri (Body)"/>
      </rPr>
      <t xml:space="preserve">25% </t>
    </r>
    <r>
      <rPr>
        <sz val="11"/>
        <color theme="1"/>
        <rFont val="Calibri"/>
        <family val="2"/>
        <scheme val="minor"/>
      </rPr>
      <t xml:space="preserve">of the market share gains for intervention technology will come from market share reduction of Comparator C </t>
    </r>
  </si>
  <si>
    <t>e.g. Differences in incidence, access discontinuation rates</t>
  </si>
  <si>
    <t>e.g. Adverse event costs</t>
  </si>
  <si>
    <t>Patient population that will receive the new technology</t>
  </si>
  <si>
    <t>Other costs not captured elsewhere (savings)</t>
  </si>
  <si>
    <t>Total cost of current treatment pathway</t>
  </si>
  <si>
    <t xml:space="preserve">Net pharmaceutical costs </t>
  </si>
  <si>
    <t>Total cost of future treatment pathway (slow adoption)</t>
  </si>
  <si>
    <r>
      <t>NET BUDGET IMPACT</t>
    </r>
    <r>
      <rPr>
        <sz val="12"/>
        <color theme="1"/>
        <rFont val="Calibri"/>
        <family val="2"/>
        <scheme val="minor"/>
      </rPr>
      <t xml:space="preserve"> </t>
    </r>
    <r>
      <rPr>
        <i/>
        <sz val="12"/>
        <color theme="1"/>
        <rFont val="Calibri"/>
        <family val="2"/>
        <scheme val="minor"/>
      </rPr>
      <t>(future  - current treatment pathway costs)</t>
    </r>
  </si>
  <si>
    <t xml:space="preserve">Net healthcare resource use costs </t>
  </si>
  <si>
    <t>Estimation of the net impact of other costs or savings on the health care budget</t>
  </si>
  <si>
    <t>Gross other costs or savings per patient</t>
  </si>
  <si>
    <t>Net other costs or savings per patient</t>
  </si>
  <si>
    <t xml:space="preserve">Gross other costs or savings </t>
  </si>
  <si>
    <t xml:space="preserve">Net other costs or savings </t>
  </si>
  <si>
    <t xml:space="preserve">TOTAL OTHER COSTS OR SAVINGS </t>
  </si>
  <si>
    <t>Total cost of future treatment pathway (rapid adoption)</t>
  </si>
  <si>
    <t>Status quo implementation scenario</t>
  </si>
  <si>
    <t>Rapid adoption of new technology implementation scenario</t>
  </si>
  <si>
    <t>Slow adoption of new technology implementation scenario</t>
  </si>
  <si>
    <t>Net total costs</t>
  </si>
  <si>
    <t>Net costs not captured elsewhere (savings)</t>
  </si>
  <si>
    <t>Health care utilization</t>
  </si>
  <si>
    <t>Provide information on any anticipated savings (or events avoided) associated with the technology. This may be due to clinical benefits leading to resource savings.</t>
  </si>
  <si>
    <t>TOTAL [Adverse events costs for Rapid Adoption scenario]</t>
  </si>
  <si>
    <t>Average adverse events costs for Slow Adoption scenario</t>
  </si>
  <si>
    <t>e.g. Healthcare resource use costs</t>
  </si>
  <si>
    <t xml:space="preserve">a)     Any specific/additional health technologies required to administer a medicine (e.g. diagnostic tests, drug delivery devices like insulin pens, nebulizers, tests calculating the dose of medicine). The lifespan of e.g. delivery devices should be taken into account when calculating the quantity of the resource required. </t>
  </si>
  <si>
    <t>e.g. Manufacturer price increases</t>
  </si>
  <si>
    <t>Potential number of eligible patients eligible to receive treatment each year (in license)</t>
  </si>
  <si>
    <t>Eligible patients treated in public health sector</t>
  </si>
  <si>
    <t>Insert estimated mortality rate (%) in this patient cohort - can be due to condition or age. Only added if not already taken into account in prevalence and incidence calculations. Already taken into account under Stats SA MYPE annual growth rates, so don't include here if used those estimates</t>
  </si>
  <si>
    <t>License</t>
  </si>
  <si>
    <t>Proportion of the licensed population</t>
  </si>
  <si>
    <t>Proportion actually treated for the condition. In most cases this will be 100%, but uptake may be reduced due to health-seeking behaviours, low diagnosis rates, social value judgements, cultural beliefs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</si>
</sst>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R&quot;#,##0.00"/>
    <numFmt numFmtId="166" formatCode="&quot;£&quot;#,##0"/>
  </numFmts>
  <fonts count="46" x14ac:knownFonts="1">
    <font>
      <sz val="12"/>
      <color theme="1"/>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u/>
      <sz val="12"/>
      <color theme="10"/>
      <name val="Calibri"/>
      <family val="2"/>
      <scheme val="minor"/>
    </font>
    <font>
      <sz val="8"/>
      <name val="Calibri"/>
      <family val="2"/>
      <scheme val="minor"/>
    </font>
    <font>
      <sz val="11"/>
      <color theme="1"/>
      <name val="Calibri"/>
      <family val="2"/>
      <scheme val="minor"/>
    </font>
    <font>
      <b/>
      <i/>
      <sz val="16"/>
      <color theme="1"/>
      <name val="Calibri"/>
      <family val="2"/>
      <scheme val="minor"/>
    </font>
    <font>
      <b/>
      <sz val="20"/>
      <color theme="1"/>
      <name val="Calibri"/>
      <family val="2"/>
      <scheme val="minor"/>
    </font>
    <font>
      <b/>
      <sz val="11"/>
      <color theme="1"/>
      <name val="Calibri"/>
      <family val="2"/>
      <scheme val="minor"/>
    </font>
    <font>
      <i/>
      <sz val="16"/>
      <color theme="1"/>
      <name val="Calibri"/>
      <family val="2"/>
      <scheme val="minor"/>
    </font>
    <font>
      <sz val="11"/>
      <color theme="4"/>
      <name val="Calibri"/>
      <family val="2"/>
      <scheme val="minor"/>
    </font>
    <font>
      <sz val="7"/>
      <color theme="1"/>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b/>
      <sz val="10"/>
      <name val="Calibri"/>
      <family val="2"/>
      <scheme val="minor"/>
    </font>
    <font>
      <b/>
      <sz val="11"/>
      <name val="Calibri"/>
      <family val="2"/>
      <scheme val="minor"/>
    </font>
    <font>
      <sz val="11"/>
      <color rgb="FFFF0000"/>
      <name val="Calibri"/>
      <family val="2"/>
      <scheme val="minor"/>
    </font>
    <font>
      <sz val="11"/>
      <color rgb="FF333333"/>
      <name val="Calibri"/>
      <family val="2"/>
      <scheme val="minor"/>
    </font>
    <font>
      <b/>
      <sz val="14"/>
      <color indexed="9"/>
      <name val="Calibri"/>
      <family val="2"/>
      <scheme val="minor"/>
    </font>
    <font>
      <u/>
      <sz val="11"/>
      <color theme="10"/>
      <name val="Calibri"/>
      <family val="2"/>
      <scheme val="minor"/>
    </font>
    <font>
      <sz val="12"/>
      <color rgb="FFFF0000"/>
      <name val="Calibri"/>
      <family val="2"/>
      <scheme val="minor"/>
    </font>
    <font>
      <sz val="11"/>
      <color rgb="FFFF0000"/>
      <name val="Calibri (Body)"/>
    </font>
    <font>
      <sz val="11"/>
      <color theme="4"/>
      <name val="Calibri (Body)"/>
    </font>
    <font>
      <sz val="11"/>
      <color theme="9"/>
      <name val="Calibri (Body)"/>
    </font>
    <font>
      <sz val="11"/>
      <color theme="9"/>
      <name val="Calibri"/>
      <family val="2"/>
      <scheme val="minor"/>
    </font>
    <font>
      <i/>
      <sz val="11"/>
      <color rgb="FF000000"/>
      <name val="Calibri"/>
      <family val="2"/>
      <scheme val="minor"/>
    </font>
    <font>
      <sz val="11"/>
      <color rgb="FF7030A0"/>
      <name val="Calibri"/>
      <family val="2"/>
      <scheme val="minor"/>
    </font>
    <font>
      <sz val="11"/>
      <color rgb="FF7030A0"/>
      <name val="Calibri (Body)"/>
    </font>
    <font>
      <sz val="11"/>
      <color theme="7" tint="-0.249977111117893"/>
      <name val="Calibri (Body)"/>
    </font>
    <font>
      <sz val="11"/>
      <color theme="7" tint="-0.249977111117893"/>
      <name val="Calibri"/>
      <family val="2"/>
      <scheme val="minor"/>
    </font>
    <font>
      <sz val="11"/>
      <color theme="5" tint="-0.249977111117893"/>
      <name val="Calibri"/>
      <family val="2"/>
      <scheme val="minor"/>
    </font>
    <font>
      <sz val="11"/>
      <color theme="5" tint="-0.249977111117893"/>
      <name val="Calibri (Body)"/>
    </font>
    <font>
      <sz val="11"/>
      <color theme="0" tint="-0.499984740745262"/>
      <name val="Calibri"/>
      <family val="2"/>
      <scheme val="minor"/>
    </font>
    <font>
      <sz val="11"/>
      <color theme="0" tint="-0.499984740745262"/>
      <name val="Calibri (Body)"/>
    </font>
    <font>
      <b/>
      <u/>
      <sz val="12"/>
      <color theme="1"/>
      <name val="Calibri (Body)"/>
    </font>
    <font>
      <b/>
      <sz val="12"/>
      <color rgb="FF000000"/>
      <name val="Calibri"/>
      <family val="2"/>
      <scheme val="minor"/>
    </font>
    <font>
      <i/>
      <sz val="12"/>
      <color theme="1"/>
      <name val="Calibri"/>
      <family val="2"/>
      <scheme val="minor"/>
    </font>
    <font>
      <b/>
      <sz val="12"/>
      <name val="Arial"/>
      <family val="2"/>
    </font>
    <font>
      <b/>
      <i/>
      <sz val="12"/>
      <color theme="1"/>
      <name val="Calibri"/>
      <family val="2"/>
      <scheme val="minor"/>
    </font>
    <font>
      <sz val="12"/>
      <color rgb="FF000000"/>
      <name val="Calibri"/>
      <family val="2"/>
      <scheme val="minor"/>
    </font>
    <font>
      <sz val="12"/>
      <color theme="1"/>
      <name val="Arial"/>
      <family val="2"/>
    </font>
    <font>
      <b/>
      <sz val="11"/>
      <color rgb="FFFF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2F2F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E2C8F1"/>
        <bgColor indexed="64"/>
      </patternFill>
    </fill>
    <fill>
      <patternFill patternType="solid">
        <fgColor rgb="FFFFFFFF"/>
        <bgColor rgb="FF000000"/>
      </patternFill>
    </fill>
    <fill>
      <patternFill patternType="solid">
        <fgColor rgb="FFE7E6E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AEADF7"/>
        <bgColor indexed="64"/>
      </patternFill>
    </fill>
  </fills>
  <borders count="6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508">
    <xf numFmtId="0" fontId="0" fillId="0" borderId="0" xfId="0"/>
    <xf numFmtId="0" fontId="0" fillId="2" borderId="0" xfId="0" applyFill="1"/>
    <xf numFmtId="0" fontId="0" fillId="2" borderId="0" xfId="0" applyFont="1" applyFill="1"/>
    <xf numFmtId="0" fontId="4" fillId="2" borderId="0" xfId="0" applyFont="1" applyFill="1"/>
    <xf numFmtId="0" fontId="5" fillId="2" borderId="0" xfId="0" applyFont="1" applyFill="1"/>
    <xf numFmtId="0" fontId="0" fillId="2" borderId="0" xfId="0" applyFont="1" applyFill="1" applyAlignment="1">
      <alignment horizontal="left" vertical="center"/>
    </xf>
    <xf numFmtId="0" fontId="3" fillId="2" borderId="0" xfId="0" applyFont="1" applyFill="1" applyAlignment="1">
      <alignment horizontal="left" vertical="center" wrapText="1"/>
    </xf>
    <xf numFmtId="0" fontId="2" fillId="2" borderId="0" xfId="0" applyFont="1" applyFill="1" applyAlignment="1">
      <alignment horizontal="center" vertical="center" wrapText="1"/>
    </xf>
    <xf numFmtId="0" fontId="0" fillId="2" borderId="0" xfId="0" applyFont="1" applyFill="1" applyProtection="1">
      <protection hidden="1"/>
    </xf>
    <xf numFmtId="0" fontId="0" fillId="2" borderId="0" xfId="0" applyFont="1" applyFill="1" applyAlignment="1" applyProtection="1">
      <alignment vertical="center" wrapText="1"/>
      <protection hidden="1"/>
    </xf>
    <xf numFmtId="0" fontId="1" fillId="2" borderId="0" xfId="0" applyFont="1" applyFill="1"/>
    <xf numFmtId="0" fontId="1" fillId="2" borderId="0" xfId="0" applyFont="1" applyFill="1" applyProtection="1">
      <protection hidden="1"/>
    </xf>
    <xf numFmtId="0" fontId="3" fillId="2" borderId="0" xfId="0" applyFont="1" applyFill="1" applyAlignment="1">
      <alignment horizontal="left"/>
    </xf>
    <xf numFmtId="0" fontId="0" fillId="2" borderId="0" xfId="0" applyFont="1" applyFill="1" applyAlignment="1">
      <alignment horizontal="left"/>
    </xf>
    <xf numFmtId="0" fontId="0" fillId="2" borderId="0" xfId="0" applyFont="1" applyFill="1" applyAlignment="1" applyProtection="1">
      <alignment horizontal="left" vertical="center" wrapText="1"/>
      <protection hidden="1"/>
    </xf>
    <xf numFmtId="0" fontId="1" fillId="3" borderId="22" xfId="0" applyFont="1" applyFill="1" applyBorder="1" applyAlignment="1">
      <alignment horizontal="center" vertical="center"/>
    </xf>
    <xf numFmtId="0" fontId="1" fillId="3" borderId="22" xfId="0" applyFont="1" applyFill="1" applyBorder="1" applyAlignment="1" applyProtection="1">
      <alignment horizontal="center" vertical="center"/>
      <protection hidden="1"/>
    </xf>
    <xf numFmtId="0" fontId="4" fillId="2" borderId="0" xfId="0" applyFont="1" applyFill="1" applyAlignment="1" applyProtection="1">
      <alignment vertical="center" wrapText="1"/>
      <protection hidden="1"/>
    </xf>
    <xf numFmtId="3" fontId="1" fillId="2" borderId="18" xfId="0" applyNumberFormat="1" applyFont="1" applyFill="1" applyBorder="1" applyAlignment="1">
      <alignment horizontal="center" vertical="center"/>
    </xf>
    <xf numFmtId="0" fontId="0" fillId="2" borderId="0" xfId="0" applyFill="1" applyAlignment="1">
      <alignment wrapText="1"/>
    </xf>
    <xf numFmtId="0" fontId="0" fillId="2" borderId="0" xfId="0" applyFill="1" applyBorder="1"/>
    <xf numFmtId="0" fontId="1" fillId="2" borderId="0" xfId="0" applyFont="1" applyFill="1" applyBorder="1" applyAlignment="1">
      <alignment horizontal="center" vertical="center"/>
    </xf>
    <xf numFmtId="166" fontId="0" fillId="2" borderId="0" xfId="0" applyNumberFormat="1" applyFill="1" applyBorder="1" applyAlignment="1">
      <alignment horizontal="center" vertical="center"/>
    </xf>
    <xf numFmtId="165" fontId="1" fillId="2" borderId="0" xfId="0" applyNumberFormat="1" applyFont="1" applyFill="1" applyBorder="1" applyAlignment="1">
      <alignment horizontal="center" vertical="center"/>
    </xf>
    <xf numFmtId="0" fontId="1" fillId="2" borderId="0" xfId="0" applyFont="1" applyFill="1" applyBorder="1" applyAlignment="1">
      <alignment horizontal="left" vertical="center" wrapText="1"/>
    </xf>
    <xf numFmtId="0" fontId="3" fillId="2" borderId="0" xfId="0" applyFont="1" applyFill="1" applyAlignment="1">
      <alignment horizontal="left" vertical="center"/>
    </xf>
    <xf numFmtId="164" fontId="1" fillId="2" borderId="18" xfId="0"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0" fontId="1" fillId="2" borderId="0" xfId="0" applyFont="1" applyFill="1" applyAlignment="1">
      <alignment horizontal="left" vertical="center"/>
    </xf>
    <xf numFmtId="0" fontId="8" fillId="0" borderId="0" xfId="0" applyFont="1"/>
    <xf numFmtId="0" fontId="1" fillId="2" borderId="0" xfId="0" applyFont="1" applyFill="1" applyAlignment="1"/>
    <xf numFmtId="0" fontId="3" fillId="2" borderId="0" xfId="0" applyFont="1" applyFill="1" applyBorder="1" applyAlignment="1">
      <alignment wrapText="1"/>
    </xf>
    <xf numFmtId="0" fontId="1" fillId="2" borderId="0" xfId="0" applyFont="1" applyFill="1" applyBorder="1" applyAlignment="1">
      <alignment vertical="center" wrapText="1"/>
    </xf>
    <xf numFmtId="0" fontId="0" fillId="2" borderId="0" xfId="0" applyFont="1" applyFill="1" applyBorder="1"/>
    <xf numFmtId="0" fontId="0" fillId="2" borderId="0" xfId="0" applyFont="1" applyFill="1" applyAlignment="1">
      <alignment wrapText="1"/>
    </xf>
    <xf numFmtId="0" fontId="0" fillId="2" borderId="0" xfId="0" applyFont="1" applyFill="1" applyAlignment="1"/>
    <xf numFmtId="0" fontId="8" fillId="2" borderId="0" xfId="0" applyFont="1" applyFill="1"/>
    <xf numFmtId="0" fontId="0" fillId="2"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vertical="center"/>
    </xf>
    <xf numFmtId="0" fontId="0" fillId="2" borderId="0" xfId="0" applyFill="1" applyAlignment="1">
      <alignment vertical="center" wrapText="1"/>
    </xf>
    <xf numFmtId="3" fontId="0" fillId="4" borderId="0" xfId="0" applyNumberFormat="1" applyFill="1" applyAlignment="1" applyProtection="1">
      <alignment horizontal="center" vertical="center"/>
      <protection locked="0"/>
    </xf>
    <xf numFmtId="0" fontId="0" fillId="4" borderId="0" xfId="0" applyFill="1" applyAlignment="1" applyProtection="1">
      <alignment horizontal="center" vertical="center"/>
      <protection locked="0"/>
    </xf>
    <xf numFmtId="10" fontId="0" fillId="4" borderId="21" xfId="0" applyNumberFormat="1" applyFill="1" applyBorder="1" applyAlignment="1" applyProtection="1">
      <alignment horizontal="center" vertical="center"/>
      <protection locked="0"/>
    </xf>
    <xf numFmtId="0" fontId="1" fillId="2" borderId="19" xfId="0" applyFont="1" applyFill="1" applyBorder="1" applyAlignment="1">
      <alignment vertical="center" wrapText="1"/>
    </xf>
    <xf numFmtId="10" fontId="0" fillId="4" borderId="0" xfId="0" applyNumberFormat="1" applyFill="1" applyAlignment="1" applyProtection="1">
      <alignment horizontal="center" vertical="center"/>
      <protection locked="0"/>
    </xf>
    <xf numFmtId="3" fontId="1" fillId="2" borderId="0" xfId="0" applyNumberFormat="1" applyFont="1" applyFill="1" applyBorder="1" applyAlignment="1">
      <alignment horizontal="center" vertical="center"/>
    </xf>
    <xf numFmtId="0" fontId="1" fillId="2" borderId="0" xfId="0" applyFont="1" applyFill="1" applyBorder="1" applyAlignment="1" applyProtection="1">
      <alignment vertical="center" wrapText="1"/>
      <protection locked="0"/>
    </xf>
    <xf numFmtId="10" fontId="0" fillId="2" borderId="0" xfId="0" applyNumberFormat="1" applyFont="1" applyFill="1" applyAlignment="1"/>
    <xf numFmtId="0" fontId="1" fillId="2" borderId="0" xfId="0" applyFont="1" applyFill="1" applyAlignment="1">
      <alignment vertical="center"/>
    </xf>
    <xf numFmtId="0" fontId="8" fillId="2" borderId="0" xfId="0" applyFont="1" applyFill="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xf numFmtId="0" fontId="9" fillId="2" borderId="0" xfId="0" applyFont="1" applyFill="1" applyAlignment="1">
      <alignment horizontal="left" vertical="center" wrapText="1"/>
    </xf>
    <xf numFmtId="0" fontId="10" fillId="2" borderId="0" xfId="0" applyFont="1" applyFill="1" applyAlignment="1">
      <alignment horizontal="left" vertical="center" wrapText="1"/>
    </xf>
    <xf numFmtId="0" fontId="12" fillId="2" borderId="0" xfId="0" applyFont="1" applyFill="1" applyAlignment="1">
      <alignment wrapText="1"/>
    </xf>
    <xf numFmtId="0" fontId="8" fillId="2" borderId="0" xfId="0" applyFont="1" applyFill="1" applyAlignment="1">
      <alignment horizontal="left" vertical="center" wrapText="1"/>
    </xf>
    <xf numFmtId="0" fontId="8" fillId="6" borderId="0" xfId="0" applyFont="1" applyFill="1" applyAlignment="1">
      <alignment horizontal="left" vertical="center" wrapText="1"/>
    </xf>
    <xf numFmtId="0" fontId="8" fillId="4" borderId="0" xfId="0" applyFont="1" applyFill="1" applyAlignment="1">
      <alignment horizontal="left" vertical="center" wrapText="1"/>
    </xf>
    <xf numFmtId="0" fontId="8" fillId="9" borderId="0" xfId="0" applyFont="1" applyFill="1" applyAlignment="1">
      <alignment horizontal="left" vertical="center" wrapText="1"/>
    </xf>
    <xf numFmtId="0" fontId="8" fillId="10" borderId="0" xfId="0" applyFont="1" applyFill="1" applyAlignment="1">
      <alignment horizontal="left" vertical="center" wrapText="1"/>
    </xf>
    <xf numFmtId="0" fontId="8" fillId="11" borderId="0" xfId="0" applyFont="1" applyFill="1" applyAlignment="1">
      <alignment horizontal="left" vertical="center" wrapText="1"/>
    </xf>
    <xf numFmtId="0" fontId="8" fillId="12" borderId="0" xfId="0" applyFont="1" applyFill="1" applyAlignment="1">
      <alignment horizontal="left" vertical="center" wrapText="1"/>
    </xf>
    <xf numFmtId="0" fontId="8" fillId="2" borderId="0" xfId="0" applyFont="1" applyFill="1" applyAlignment="1"/>
    <xf numFmtId="0" fontId="16" fillId="2" borderId="7" xfId="0" applyFont="1" applyFill="1" applyBorder="1" applyAlignment="1">
      <alignment vertical="center"/>
    </xf>
    <xf numFmtId="10" fontId="8" fillId="4" borderId="7" xfId="0" applyNumberFormat="1" applyFont="1" applyFill="1" applyBorder="1" applyAlignment="1">
      <alignment horizontal="center" vertical="center"/>
    </xf>
    <xf numFmtId="0" fontId="8" fillId="2" borderId="0" xfId="0" applyFont="1" applyFill="1" applyAlignment="1">
      <alignment horizontal="left"/>
    </xf>
    <xf numFmtId="0" fontId="15" fillId="8" borderId="7" xfId="0" applyFont="1" applyFill="1" applyBorder="1" applyAlignment="1">
      <alignment horizontal="left" vertical="center" wrapText="1"/>
    </xf>
    <xf numFmtId="0" fontId="15" fillId="8" borderId="7" xfId="0" applyFont="1" applyFill="1" applyBorder="1" applyAlignment="1">
      <alignment vertical="center" wrapText="1"/>
    </xf>
    <xf numFmtId="0" fontId="15" fillId="8" borderId="7" xfId="0" applyFont="1" applyFill="1" applyBorder="1" applyAlignment="1">
      <alignment horizontal="center" vertical="center" wrapText="1"/>
    </xf>
    <xf numFmtId="0" fontId="11" fillId="2" borderId="0" xfId="0" applyFont="1" applyFill="1" applyAlignment="1" applyProtection="1">
      <alignment vertical="center" wrapText="1"/>
      <protection hidden="1"/>
    </xf>
    <xf numFmtId="0" fontId="11" fillId="2" borderId="0" xfId="0" applyFont="1" applyFill="1"/>
    <xf numFmtId="1" fontId="16" fillId="2" borderId="7" xfId="0" applyNumberFormat="1" applyFont="1" applyFill="1" applyBorder="1" applyAlignment="1">
      <alignment horizontal="left" vertical="center" wrapText="1"/>
    </xf>
    <xf numFmtId="3" fontId="16" fillId="2" borderId="7" xfId="0" applyNumberFormat="1" applyFont="1" applyFill="1" applyBorder="1" applyAlignment="1">
      <alignment horizontal="center" vertical="center" wrapText="1"/>
    </xf>
    <xf numFmtId="0" fontId="8" fillId="2" borderId="0" xfId="0" applyFont="1" applyFill="1" applyAlignment="1" applyProtection="1">
      <alignment vertical="center" wrapText="1"/>
      <protection hidden="1"/>
    </xf>
    <xf numFmtId="1" fontId="16" fillId="7" borderId="7" xfId="0" applyNumberFormat="1" applyFont="1" applyFill="1" applyBorder="1" applyAlignment="1">
      <alignment horizontal="left" vertical="center" wrapText="1"/>
    </xf>
    <xf numFmtId="3" fontId="16" fillId="7" borderId="7" xfId="0" applyNumberFormat="1" applyFont="1" applyFill="1" applyBorder="1" applyAlignment="1">
      <alignment horizontal="center" vertical="center" wrapText="1"/>
    </xf>
    <xf numFmtId="0" fontId="16" fillId="2" borderId="7" xfId="0" applyFont="1" applyFill="1" applyBorder="1" applyAlignment="1">
      <alignment horizontal="left" vertical="center" wrapText="1"/>
    </xf>
    <xf numFmtId="0" fontId="17" fillId="2" borderId="0" xfId="0" applyFont="1" applyFill="1" applyAlignment="1">
      <alignment horizontal="left"/>
    </xf>
    <xf numFmtId="0" fontId="17" fillId="2" borderId="0" xfId="0" applyFont="1" applyFill="1"/>
    <xf numFmtId="0" fontId="17" fillId="2" borderId="0" xfId="0" applyFont="1" applyFill="1" applyAlignment="1" applyProtection="1">
      <alignment vertical="center" wrapText="1"/>
      <protection hidden="1"/>
    </xf>
    <xf numFmtId="0" fontId="8" fillId="2" borderId="0" xfId="0" applyFont="1" applyFill="1" applyAlignment="1" applyProtection="1">
      <alignment horizontal="left" vertical="center" wrapText="1"/>
      <protection hidden="1"/>
    </xf>
    <xf numFmtId="1" fontId="8" fillId="2" borderId="0" xfId="0" applyNumberFormat="1" applyFont="1" applyFill="1" applyAlignment="1" applyProtection="1">
      <alignment vertical="center" wrapText="1"/>
      <protection hidden="1"/>
    </xf>
    <xf numFmtId="0" fontId="1" fillId="2" borderId="0" xfId="0" applyFont="1" applyFill="1" applyAlignment="1" applyProtection="1">
      <alignment horizontal="left" vertical="center" wrapText="1"/>
      <protection hidden="1"/>
    </xf>
    <xf numFmtId="0" fontId="8" fillId="2" borderId="0" xfId="0" applyFont="1" applyFill="1" applyAlignment="1" applyProtection="1">
      <alignment vertical="center"/>
      <protection hidden="1"/>
    </xf>
    <xf numFmtId="0" fontId="8" fillId="2" borderId="0" xfId="0" applyFont="1" applyFill="1" applyAlignment="1" applyProtection="1">
      <alignment horizontal="left" vertical="center"/>
      <protection hidden="1"/>
    </xf>
    <xf numFmtId="0" fontId="0" fillId="2" borderId="0" xfId="0" applyFont="1" applyFill="1" applyBorder="1" applyAlignment="1">
      <alignment horizontal="left" vertical="center" wrapText="1"/>
    </xf>
    <xf numFmtId="0" fontId="8" fillId="2" borderId="0" xfId="0" applyFont="1" applyFill="1" applyBorder="1" applyAlignment="1">
      <alignment horizontal="center" vertical="center"/>
    </xf>
    <xf numFmtId="0" fontId="8" fillId="0" borderId="7" xfId="0" applyFont="1" applyBorder="1" applyAlignment="1">
      <alignment vertical="center" wrapText="1"/>
    </xf>
    <xf numFmtId="0" fontId="8" fillId="4" borderId="7" xfId="0" applyFont="1" applyFill="1" applyBorder="1" applyAlignment="1">
      <alignment vertical="center" wrapText="1"/>
    </xf>
    <xf numFmtId="0" fontId="8" fillId="2" borderId="0" xfId="0" applyFont="1" applyFill="1" applyBorder="1"/>
    <xf numFmtId="0" fontId="11" fillId="2" borderId="0" xfId="0" applyFont="1" applyFill="1" applyBorder="1" applyAlignment="1">
      <alignment horizontal="center" vertical="center"/>
    </xf>
    <xf numFmtId="0" fontId="11" fillId="0" borderId="0" xfId="0" applyFont="1" applyBorder="1" applyAlignment="1">
      <alignment horizontal="center" vertical="center" wrapText="1"/>
    </xf>
    <xf numFmtId="0" fontId="11" fillId="4" borderId="7" xfId="0" applyFont="1" applyFill="1" applyBorder="1" applyAlignment="1">
      <alignment horizontal="center" vertical="center" wrapText="1"/>
    </xf>
    <xf numFmtId="0" fontId="11" fillId="0" borderId="7" xfId="0" applyFont="1" applyBorder="1" applyAlignment="1">
      <alignment vertical="center" wrapText="1"/>
    </xf>
    <xf numFmtId="0" fontId="11" fillId="14" borderId="7" xfId="0" applyFont="1" applyFill="1" applyBorder="1" applyAlignment="1">
      <alignment vertical="center" wrapText="1"/>
    </xf>
    <xf numFmtId="0" fontId="15" fillId="14" borderId="7" xfId="0" applyFont="1" applyFill="1" applyBorder="1" applyAlignment="1">
      <alignment vertical="center" wrapText="1"/>
    </xf>
    <xf numFmtId="0" fontId="19" fillId="2" borderId="7" xfId="0" applyFont="1" applyFill="1" applyBorder="1" applyAlignment="1">
      <alignment horizontal="left" vertical="center"/>
    </xf>
    <xf numFmtId="0" fontId="19" fillId="2" borderId="7" xfId="0" applyFont="1" applyFill="1" applyBorder="1" applyAlignment="1">
      <alignment horizontal="center" vertical="center"/>
    </xf>
    <xf numFmtId="0" fontId="11" fillId="2" borderId="0" xfId="0" applyFont="1" applyFill="1" applyAlignment="1">
      <alignment horizontal="center"/>
    </xf>
    <xf numFmtId="0" fontId="11" fillId="2" borderId="7" xfId="0" applyFont="1" applyFill="1" applyBorder="1" applyAlignment="1">
      <alignment horizontal="left"/>
    </xf>
    <xf numFmtId="165" fontId="8" fillId="2" borderId="16" xfId="0" applyNumberFormat="1" applyFont="1" applyFill="1" applyBorder="1" applyAlignment="1">
      <alignment horizontal="center" vertical="center" wrapText="1"/>
    </xf>
    <xf numFmtId="165" fontId="8" fillId="4" borderId="7" xfId="0" applyNumberFormat="1" applyFont="1" applyFill="1" applyBorder="1" applyAlignment="1">
      <alignment horizontal="center" vertical="center" wrapText="1"/>
    </xf>
    <xf numFmtId="0" fontId="8" fillId="2" borderId="0" xfId="0" applyFont="1" applyFill="1" applyAlignment="1">
      <alignment horizontal="center"/>
    </xf>
    <xf numFmtId="0" fontId="11" fillId="2" borderId="0" xfId="0" applyFont="1" applyFill="1" applyBorder="1" applyAlignment="1">
      <alignment horizontal="left"/>
    </xf>
    <xf numFmtId="0" fontId="8" fillId="2" borderId="0" xfId="0" applyFont="1" applyFill="1" applyBorder="1" applyAlignment="1">
      <alignment horizontal="center" vertical="center" wrapText="1"/>
    </xf>
    <xf numFmtId="165" fontId="8" fillId="2" borderId="0" xfId="0" applyNumberFormat="1" applyFont="1" applyFill="1" applyBorder="1" applyAlignment="1">
      <alignment horizontal="center" vertical="center" wrapText="1"/>
    </xf>
    <xf numFmtId="0" fontId="8" fillId="2" borderId="7" xfId="0" applyFont="1" applyFill="1" applyBorder="1" applyAlignment="1">
      <alignment horizontal="left" vertical="center"/>
    </xf>
    <xf numFmtId="0" fontId="11" fillId="2" borderId="0" xfId="0" applyFont="1" applyFill="1" applyAlignment="1">
      <alignment horizontal="left" vertical="center"/>
    </xf>
    <xf numFmtId="0" fontId="8" fillId="2" borderId="7" xfId="0" applyFont="1" applyFill="1" applyBorder="1" applyAlignment="1">
      <alignment horizontal="left" vertical="center" wrapText="1"/>
    </xf>
    <xf numFmtId="165" fontId="8" fillId="2" borderId="7" xfId="0" applyNumberFormat="1" applyFont="1" applyFill="1" applyBorder="1" applyAlignment="1">
      <alignment horizontal="left" vertical="center" wrapText="1"/>
    </xf>
    <xf numFmtId="0" fontId="11" fillId="2" borderId="7" xfId="0" applyFont="1" applyFill="1" applyBorder="1" applyAlignment="1">
      <alignment horizontal="left" vertical="center" wrapText="1"/>
    </xf>
    <xf numFmtId="165" fontId="11" fillId="2" borderId="7" xfId="0" applyNumberFormat="1" applyFont="1" applyFill="1" applyBorder="1" applyAlignment="1">
      <alignment horizontal="left" vertical="center"/>
    </xf>
    <xf numFmtId="0" fontId="8" fillId="7" borderId="7" xfId="0" applyFont="1" applyFill="1" applyBorder="1" applyAlignment="1">
      <alignment horizontal="left" vertical="center" wrapText="1"/>
    </xf>
    <xf numFmtId="165" fontId="8" fillId="7" borderId="7" xfId="0" applyNumberFormat="1" applyFont="1" applyFill="1" applyBorder="1" applyAlignment="1">
      <alignment horizontal="left" vertical="center" wrapText="1"/>
    </xf>
    <xf numFmtId="0" fontId="11" fillId="7" borderId="7" xfId="0" applyFont="1" applyFill="1" applyBorder="1" applyAlignment="1">
      <alignment horizontal="left" vertical="center" wrapText="1"/>
    </xf>
    <xf numFmtId="165" fontId="11" fillId="7" borderId="7" xfId="0" applyNumberFormat="1" applyFont="1" applyFill="1" applyBorder="1" applyAlignment="1">
      <alignment horizontal="left" vertical="center"/>
    </xf>
    <xf numFmtId="165" fontId="8" fillId="2" borderId="0" xfId="0" applyNumberFormat="1" applyFont="1" applyFill="1" applyBorder="1" applyAlignment="1">
      <alignment horizontal="left" vertical="center" wrapText="1"/>
    </xf>
    <xf numFmtId="0" fontId="11" fillId="2" borderId="7" xfId="0" applyFont="1" applyFill="1" applyBorder="1" applyAlignment="1">
      <alignment horizontal="left" vertical="center"/>
    </xf>
    <xf numFmtId="165" fontId="11" fillId="2" borderId="0" xfId="0" applyNumberFormat="1" applyFont="1" applyFill="1" applyBorder="1" applyAlignment="1">
      <alignment horizontal="left" vertical="center"/>
    </xf>
    <xf numFmtId="0" fontId="17" fillId="2" borderId="0" xfId="0" applyFont="1" applyFill="1" applyAlignment="1">
      <alignment horizontal="left" vertical="center"/>
    </xf>
    <xf numFmtId="0" fontId="8" fillId="2" borderId="0" xfId="0" applyFont="1" applyFill="1" applyAlignment="1">
      <alignment horizontal="center" vertical="center"/>
    </xf>
    <xf numFmtId="0" fontId="19" fillId="2" borderId="0" xfId="0" applyFont="1" applyFill="1" applyBorder="1" applyAlignment="1">
      <alignment horizontal="center" vertical="center"/>
    </xf>
    <xf numFmtId="165" fontId="8" fillId="2" borderId="7" xfId="0" applyNumberFormat="1" applyFont="1" applyFill="1" applyBorder="1" applyAlignment="1">
      <alignment horizontal="center" vertical="center" wrapText="1"/>
    </xf>
    <xf numFmtId="0" fontId="11" fillId="2" borderId="0" xfId="0" applyFont="1" applyFill="1" applyAlignment="1"/>
    <xf numFmtId="0" fontId="11" fillId="2" borderId="7" xfId="0" applyFont="1" applyFill="1" applyBorder="1" applyAlignment="1">
      <alignment horizontal="center" vertical="center"/>
    </xf>
    <xf numFmtId="165" fontId="8" fillId="2" borderId="7" xfId="0" applyNumberFormat="1" applyFont="1" applyFill="1" applyBorder="1" applyAlignment="1">
      <alignment horizontal="center" vertical="center"/>
    </xf>
    <xf numFmtId="165" fontId="8" fillId="7" borderId="7" xfId="0" applyNumberFormat="1" applyFont="1" applyFill="1" applyBorder="1" applyAlignment="1">
      <alignment horizontal="center" vertical="center"/>
    </xf>
    <xf numFmtId="0" fontId="11" fillId="2" borderId="0" xfId="0" applyFont="1" applyFill="1" applyBorder="1" applyAlignment="1"/>
    <xf numFmtId="0" fontId="8" fillId="2" borderId="0" xfId="0" applyFont="1" applyFill="1" applyBorder="1" applyAlignment="1">
      <alignment horizontal="left" vertical="center" wrapText="1"/>
    </xf>
    <xf numFmtId="0" fontId="20" fillId="2" borderId="0" xfId="0" applyFont="1" applyFill="1" applyAlignment="1">
      <alignment vertical="center"/>
    </xf>
    <xf numFmtId="0" fontId="8" fillId="2" borderId="0" xfId="0" applyFont="1" applyFill="1" applyAlignment="1">
      <alignment vertical="center"/>
    </xf>
    <xf numFmtId="0" fontId="8" fillId="2" borderId="0" xfId="0" applyFont="1" applyFill="1" applyBorder="1" applyAlignment="1">
      <alignment vertical="center"/>
    </xf>
    <xf numFmtId="165" fontId="8" fillId="4" borderId="7" xfId="0" applyNumberFormat="1" applyFont="1" applyFill="1" applyBorder="1" applyAlignment="1">
      <alignment horizontal="left" vertical="center" wrapText="1"/>
    </xf>
    <xf numFmtId="0" fontId="11" fillId="2" borderId="0" xfId="0" applyFont="1" applyFill="1" applyAlignment="1">
      <alignment vertical="center"/>
    </xf>
    <xf numFmtId="0" fontId="8" fillId="2" borderId="0" xfId="0" applyFont="1" applyFill="1" applyAlignment="1">
      <alignment vertical="center" wrapText="1"/>
    </xf>
    <xf numFmtId="165" fontId="11" fillId="2" borderId="7" xfId="0" applyNumberFormat="1" applyFont="1" applyFill="1" applyBorder="1" applyAlignment="1">
      <alignment horizontal="center" vertical="center"/>
    </xf>
    <xf numFmtId="165" fontId="8" fillId="7" borderId="7" xfId="0" applyNumberFormat="1" applyFont="1" applyFill="1" applyBorder="1" applyAlignment="1">
      <alignment horizontal="center" vertical="center" wrapText="1"/>
    </xf>
    <xf numFmtId="0" fontId="17" fillId="2" borderId="0" xfId="0" applyFont="1" applyFill="1" applyAlignment="1">
      <alignment vertical="center"/>
    </xf>
    <xf numFmtId="165" fontId="8" fillId="7" borderId="12" xfId="0" applyNumberFormat="1" applyFont="1" applyFill="1" applyBorder="1" applyAlignment="1">
      <alignment horizontal="center" vertical="center"/>
    </xf>
    <xf numFmtId="0" fontId="8" fillId="2" borderId="33"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32" xfId="0" applyFont="1" applyFill="1" applyBorder="1" applyAlignment="1">
      <alignment horizontal="center" vertical="center"/>
    </xf>
    <xf numFmtId="0" fontId="11" fillId="2" borderId="13" xfId="0" applyFont="1" applyFill="1" applyBorder="1" applyAlignment="1">
      <alignment horizontal="center" vertical="center"/>
    </xf>
    <xf numFmtId="0" fontId="8" fillId="13" borderId="0" xfId="0" applyFont="1" applyFill="1" applyAlignment="1">
      <alignment vertical="center"/>
    </xf>
    <xf numFmtId="0" fontId="21" fillId="2" borderId="0" xfId="0" applyFont="1" applyFill="1" applyAlignment="1">
      <alignment horizontal="left" vertical="center"/>
    </xf>
    <xf numFmtId="0" fontId="11" fillId="2" borderId="0" xfId="0" applyFont="1" applyFill="1" applyBorder="1" applyAlignment="1">
      <alignment vertical="center"/>
    </xf>
    <xf numFmtId="0" fontId="8" fillId="7" borderId="7" xfId="0" applyFont="1" applyFill="1" applyBorder="1" applyAlignment="1">
      <alignment horizontal="left" vertical="center"/>
    </xf>
    <xf numFmtId="0" fontId="22" fillId="2" borderId="0" xfId="0" applyFont="1" applyFill="1" applyBorder="1" applyAlignment="1">
      <alignment vertical="center"/>
    </xf>
    <xf numFmtId="0" fontId="0" fillId="2" borderId="0" xfId="0" quotePrefix="1" applyFont="1" applyFill="1" applyBorder="1" applyAlignment="1">
      <alignment wrapText="1"/>
    </xf>
    <xf numFmtId="165" fontId="0" fillId="2" borderId="0" xfId="0" applyNumberFormat="1" applyFont="1" applyFill="1" applyBorder="1"/>
    <xf numFmtId="0" fontId="0" fillId="2" borderId="0" xfId="0" applyFont="1" applyFill="1" applyBorder="1" applyAlignment="1">
      <alignment wrapText="1"/>
    </xf>
    <xf numFmtId="165" fontId="0" fillId="2" borderId="0" xfId="0" applyNumberFormat="1" applyFont="1" applyFill="1" applyBorder="1" applyAlignment="1">
      <alignment horizontal="center" vertical="center"/>
    </xf>
    <xf numFmtId="165" fontId="8" fillId="2" borderId="12" xfId="0" applyNumberFormat="1" applyFont="1" applyFill="1" applyBorder="1" applyAlignment="1">
      <alignment horizontal="center" vertical="center"/>
    </xf>
    <xf numFmtId="165" fontId="8" fillId="2" borderId="30" xfId="0" applyNumberFormat="1" applyFont="1" applyFill="1" applyBorder="1" applyAlignment="1">
      <alignment horizontal="center" vertical="center"/>
    </xf>
    <xf numFmtId="165" fontId="8" fillId="2" borderId="16" xfId="0" applyNumberFormat="1" applyFont="1" applyFill="1" applyBorder="1" applyAlignment="1">
      <alignment horizontal="center" vertical="center"/>
    </xf>
    <xf numFmtId="165" fontId="8" fillId="2" borderId="13" xfId="0" applyNumberFormat="1" applyFont="1" applyFill="1" applyBorder="1" applyAlignment="1">
      <alignment horizontal="center" vertical="center"/>
    </xf>
    <xf numFmtId="0" fontId="8" fillId="2" borderId="7" xfId="0" applyFont="1" applyFill="1" applyBorder="1" applyAlignment="1">
      <alignment vertical="center" wrapText="1"/>
    </xf>
    <xf numFmtId="0" fontId="11" fillId="2" borderId="7" xfId="0" applyFont="1" applyFill="1" applyBorder="1" applyAlignment="1">
      <alignment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wrapText="1"/>
    </xf>
    <xf numFmtId="0" fontId="23" fillId="0" borderId="7" xfId="1" applyFont="1" applyBorder="1" applyAlignment="1">
      <alignment vertical="center" wrapText="1"/>
    </xf>
    <xf numFmtId="0" fontId="0" fillId="2" borderId="0" xfId="0" applyFill="1" applyAlignment="1">
      <alignment horizontal="center" vertical="center" wrapText="1"/>
    </xf>
    <xf numFmtId="0" fontId="8" fillId="2" borderId="0" xfId="0" applyFont="1" applyFill="1" applyAlignment="1">
      <alignment horizontal="left" vertical="center"/>
    </xf>
    <xf numFmtId="0" fontId="11" fillId="2" borderId="7" xfId="0" applyFont="1" applyFill="1" applyBorder="1" applyAlignment="1">
      <alignment horizontal="center" vertical="center"/>
    </xf>
    <xf numFmtId="0" fontId="8" fillId="2" borderId="7" xfId="0" applyFont="1" applyFill="1" applyBorder="1" applyAlignment="1">
      <alignment horizontal="left" vertical="center" wrapText="1"/>
    </xf>
    <xf numFmtId="0" fontId="8" fillId="2" borderId="0" xfId="0" applyFont="1" applyFill="1" applyAlignment="1">
      <alignment horizontal="left" vertical="center"/>
    </xf>
    <xf numFmtId="0" fontId="1" fillId="2" borderId="8" xfId="0" applyFont="1" applyFill="1" applyBorder="1" applyAlignment="1">
      <alignment horizontal="center" vertical="center"/>
    </xf>
    <xf numFmtId="0" fontId="8" fillId="7" borderId="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horizontal="center" vertical="center"/>
    </xf>
    <xf numFmtId="0" fontId="16" fillId="2" borderId="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1" fillId="2" borderId="7" xfId="0" applyFont="1" applyFill="1" applyBorder="1" applyAlignment="1">
      <alignment horizontal="center" vertical="center" wrapText="1"/>
    </xf>
    <xf numFmtId="10" fontId="8" fillId="2" borderId="7" xfId="0" applyNumberFormat="1" applyFont="1" applyFill="1" applyBorder="1" applyAlignment="1" applyProtection="1">
      <alignment horizontal="center" vertical="center"/>
      <protection locked="0"/>
    </xf>
    <xf numFmtId="10" fontId="20" fillId="4" borderId="7" xfId="0" applyNumberFormat="1" applyFont="1" applyFill="1" applyBorder="1" applyAlignment="1">
      <alignment horizontal="center" vertical="center"/>
    </xf>
    <xf numFmtId="10" fontId="28" fillId="4" borderId="7" xfId="0" applyNumberFormat="1" applyFont="1" applyFill="1" applyBorder="1" applyAlignment="1">
      <alignment horizontal="center" vertical="center"/>
    </xf>
    <xf numFmtId="10" fontId="8" fillId="2" borderId="0" xfId="0" applyNumberFormat="1" applyFont="1" applyFill="1" applyAlignment="1"/>
    <xf numFmtId="0" fontId="16" fillId="2" borderId="37" xfId="0" applyFont="1" applyFill="1" applyBorder="1" applyAlignment="1">
      <alignment vertical="center"/>
    </xf>
    <xf numFmtId="10" fontId="8" fillId="2" borderId="37" xfId="0" applyNumberFormat="1" applyFont="1" applyFill="1" applyBorder="1" applyAlignment="1" applyProtection="1">
      <alignment horizontal="center" vertical="center"/>
      <protection locked="0"/>
    </xf>
    <xf numFmtId="10" fontId="8" fillId="2" borderId="38" xfId="0" applyNumberFormat="1" applyFont="1" applyFill="1" applyBorder="1" applyAlignment="1" applyProtection="1">
      <alignment horizontal="center" vertical="center"/>
      <protection locked="0"/>
    </xf>
    <xf numFmtId="10" fontId="8" fillId="2" borderId="40" xfId="0" applyNumberFormat="1" applyFont="1" applyFill="1" applyBorder="1" applyAlignment="1" applyProtection="1">
      <alignment horizontal="center" vertical="center"/>
      <protection locked="0"/>
    </xf>
    <xf numFmtId="10" fontId="17" fillId="2" borderId="27" xfId="0" applyNumberFormat="1" applyFont="1" applyFill="1" applyBorder="1" applyAlignment="1" applyProtection="1">
      <alignment horizontal="center" vertical="center"/>
      <protection locked="0"/>
    </xf>
    <xf numFmtId="10" fontId="17" fillId="2" borderId="43" xfId="0" applyNumberFormat="1" applyFont="1" applyFill="1" applyBorder="1" applyAlignment="1" applyProtection="1">
      <alignment horizontal="center" vertical="center"/>
      <protection locked="0"/>
    </xf>
    <xf numFmtId="0" fontId="15" fillId="2" borderId="44" xfId="0" applyFont="1" applyFill="1" applyBorder="1" applyAlignment="1">
      <alignment horizontal="left" vertical="center"/>
    </xf>
    <xf numFmtId="0" fontId="15" fillId="2" borderId="45" xfId="0" applyFont="1" applyFill="1" applyBorder="1" applyAlignment="1">
      <alignment vertical="center"/>
    </xf>
    <xf numFmtId="0" fontId="15" fillId="2" borderId="45" xfId="0" applyFont="1" applyFill="1" applyBorder="1" applyAlignment="1">
      <alignment horizontal="center" vertical="center"/>
    </xf>
    <xf numFmtId="0" fontId="15" fillId="2" borderId="46" xfId="0" applyFont="1" applyFill="1" applyBorder="1" applyAlignment="1">
      <alignment horizontal="center" vertical="center"/>
    </xf>
    <xf numFmtId="10" fontId="13" fillId="4" borderId="7" xfId="0" applyNumberFormat="1" applyFont="1" applyFill="1" applyBorder="1" applyAlignment="1">
      <alignment horizontal="center" vertical="center"/>
    </xf>
    <xf numFmtId="10" fontId="30" fillId="4" borderId="7" xfId="0" applyNumberFormat="1" applyFont="1" applyFill="1" applyBorder="1" applyAlignment="1">
      <alignment horizontal="center" vertical="center"/>
    </xf>
    <xf numFmtId="10" fontId="33" fillId="4" borderId="7" xfId="0" applyNumberFormat="1" applyFont="1" applyFill="1" applyBorder="1" applyAlignment="1">
      <alignment horizontal="center" vertical="center"/>
    </xf>
    <xf numFmtId="10" fontId="34" fillId="4" borderId="7" xfId="0" applyNumberFormat="1" applyFont="1" applyFill="1" applyBorder="1" applyAlignment="1">
      <alignment horizontal="center" vertical="center"/>
    </xf>
    <xf numFmtId="10" fontId="36" fillId="4" borderId="7" xfId="0" applyNumberFormat="1" applyFont="1" applyFill="1" applyBorder="1" applyAlignment="1">
      <alignment horizontal="center" vertical="center"/>
    </xf>
    <xf numFmtId="0" fontId="1" fillId="2" borderId="10" xfId="0" applyFont="1" applyFill="1" applyBorder="1" applyAlignment="1">
      <alignment vertical="center"/>
    </xf>
    <xf numFmtId="0" fontId="1" fillId="2" borderId="22" xfId="0" applyFont="1" applyFill="1" applyBorder="1" applyAlignment="1">
      <alignment vertical="center"/>
    </xf>
    <xf numFmtId="0" fontId="1" fillId="2" borderId="8" xfId="0" applyFont="1" applyFill="1" applyBorder="1" applyAlignment="1">
      <alignment vertical="center"/>
    </xf>
    <xf numFmtId="0" fontId="1" fillId="2" borderId="35" xfId="0" applyFont="1" applyFill="1" applyBorder="1" applyAlignment="1">
      <alignment horizontal="center" vertical="center" wrapText="1"/>
    </xf>
    <xf numFmtId="0" fontId="0" fillId="2" borderId="2" xfId="0" applyFont="1" applyFill="1" applyBorder="1" applyAlignment="1">
      <alignment vertical="center" wrapText="1"/>
    </xf>
    <xf numFmtId="0" fontId="1" fillId="3" borderId="0" xfId="0" applyFont="1" applyFill="1" applyBorder="1" applyAlignment="1">
      <alignment horizontal="center" vertical="center"/>
    </xf>
    <xf numFmtId="0" fontId="0" fillId="3" borderId="8" xfId="0" applyFill="1" applyBorder="1" applyAlignment="1" applyProtection="1">
      <alignment vertical="center" wrapText="1"/>
      <protection locked="0"/>
    </xf>
    <xf numFmtId="0" fontId="1" fillId="3" borderId="10" xfId="0" applyFont="1" applyFill="1" applyBorder="1" applyAlignment="1">
      <alignment horizontal="center" vertical="center"/>
    </xf>
    <xf numFmtId="3" fontId="0" fillId="2" borderId="3" xfId="0" applyNumberFormat="1" applyFont="1" applyFill="1" applyBorder="1" applyAlignment="1">
      <alignment horizontal="center" vertical="center"/>
    </xf>
    <xf numFmtId="3" fontId="0" fillId="2" borderId="6" xfId="0" applyNumberFormat="1" applyFont="1" applyFill="1" applyBorder="1" applyAlignment="1">
      <alignment horizontal="center" vertical="center"/>
    </xf>
    <xf numFmtId="3" fontId="16" fillId="2" borderId="0" xfId="0" applyNumberFormat="1" applyFont="1" applyFill="1" applyBorder="1" applyAlignment="1">
      <alignment horizontal="center" vertical="center" wrapText="1"/>
    </xf>
    <xf numFmtId="0" fontId="0" fillId="4" borderId="11" xfId="0" applyFill="1" applyBorder="1" applyAlignment="1" applyProtection="1">
      <alignment vertical="center" wrapText="1"/>
      <protection locked="0"/>
    </xf>
    <xf numFmtId="0" fontId="1" fillId="2" borderId="19" xfId="0" applyFont="1" applyFill="1" applyBorder="1" applyAlignment="1" applyProtection="1">
      <alignment vertical="center" wrapText="1"/>
      <protection locked="0"/>
    </xf>
    <xf numFmtId="0" fontId="0" fillId="4" borderId="24" xfId="0"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1" fillId="3" borderId="4" xfId="0" applyFont="1" applyFill="1" applyBorder="1" applyAlignment="1">
      <alignment horizontal="center" vertical="center"/>
    </xf>
    <xf numFmtId="3" fontId="0" fillId="4" borderId="5" xfId="0" applyNumberFormat="1"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3" fontId="1" fillId="2" borderId="25" xfId="0" applyNumberFormat="1" applyFont="1" applyFill="1" applyBorder="1" applyAlignment="1">
      <alignment horizontal="center" vertical="center"/>
    </xf>
    <xf numFmtId="10" fontId="0" fillId="4" borderId="5" xfId="0" applyNumberFormat="1" applyFill="1" applyBorder="1" applyAlignment="1" applyProtection="1">
      <alignment horizontal="center" vertical="center"/>
      <protection locked="0"/>
    </xf>
    <xf numFmtId="164" fontId="1" fillId="2" borderId="25" xfId="0" applyNumberFormat="1" applyFont="1" applyFill="1" applyBorder="1" applyAlignment="1">
      <alignment horizontal="center" vertical="center"/>
    </xf>
    <xf numFmtId="10" fontId="0" fillId="4" borderId="20" xfId="0" applyNumberFormat="1" applyFill="1" applyBorder="1" applyAlignment="1" applyProtection="1">
      <alignment horizontal="center" vertical="center"/>
      <protection locked="0"/>
    </xf>
    <xf numFmtId="3" fontId="1" fillId="2" borderId="1" xfId="0" applyNumberFormat="1" applyFont="1" applyFill="1" applyBorder="1" applyAlignment="1">
      <alignment horizontal="center" vertical="center"/>
    </xf>
    <xf numFmtId="0" fontId="1" fillId="3" borderId="4" xfId="0" applyFont="1" applyFill="1" applyBorder="1" applyAlignment="1" applyProtection="1">
      <alignment horizontal="center" vertical="center"/>
      <protection hidden="1"/>
    </xf>
    <xf numFmtId="0" fontId="1" fillId="3" borderId="5" xfId="0" applyFont="1" applyFill="1" applyBorder="1" applyAlignment="1">
      <alignment horizontal="center" vertical="center"/>
    </xf>
    <xf numFmtId="10" fontId="0" fillId="2" borderId="1" xfId="0" applyNumberFormat="1" applyFont="1" applyFill="1" applyBorder="1" applyAlignment="1">
      <alignment horizontal="center" vertical="center"/>
    </xf>
    <xf numFmtId="0" fontId="8" fillId="2" borderId="7" xfId="0" applyNumberFormat="1" applyFont="1" applyFill="1" applyBorder="1" applyAlignment="1">
      <alignment horizontal="center" vertical="center" wrapText="1"/>
    </xf>
    <xf numFmtId="0" fontId="8" fillId="2" borderId="0" xfId="0" applyFont="1" applyFill="1" applyAlignment="1">
      <alignment wrapText="1"/>
    </xf>
    <xf numFmtId="0" fontId="24" fillId="2" borderId="0" xfId="0" applyFont="1" applyFill="1"/>
    <xf numFmtId="0" fontId="1" fillId="0" borderId="7" xfId="0" applyFont="1" applyBorder="1" applyAlignment="1">
      <alignment vertical="center" wrapText="1"/>
    </xf>
    <xf numFmtId="0" fontId="1" fillId="0" borderId="7" xfId="0" applyFont="1" applyBorder="1" applyAlignment="1">
      <alignment horizontal="center" vertical="center" wrapText="1"/>
    </xf>
    <xf numFmtId="0" fontId="0" fillId="4" borderId="7" xfId="0" applyFill="1" applyBorder="1" applyAlignment="1">
      <alignment vertical="center" wrapText="1"/>
    </xf>
    <xf numFmtId="0" fontId="41" fillId="2" borderId="7" xfId="0" applyFont="1" applyFill="1" applyBorder="1" applyAlignment="1">
      <alignment horizontal="left" vertical="center"/>
    </xf>
    <xf numFmtId="0" fontId="41" fillId="2" borderId="7" xfId="0" applyFont="1" applyFill="1" applyBorder="1" applyAlignment="1">
      <alignment horizontal="center" vertical="center"/>
    </xf>
    <xf numFmtId="0" fontId="41" fillId="2" borderId="12" xfId="0" applyFont="1" applyFill="1" applyBorder="1" applyAlignment="1">
      <alignment horizontal="center" vertical="center"/>
    </xf>
    <xf numFmtId="0" fontId="1" fillId="2" borderId="7" xfId="0" applyFont="1" applyFill="1" applyBorder="1" applyAlignment="1">
      <alignment horizontal="left"/>
    </xf>
    <xf numFmtId="165" fontId="0" fillId="2" borderId="7" xfId="0" applyNumberFormat="1" applyFill="1" applyBorder="1" applyAlignment="1">
      <alignment horizontal="center" vertical="center" wrapText="1"/>
    </xf>
    <xf numFmtId="165" fontId="0" fillId="4" borderId="7" xfId="0" applyNumberFormat="1" applyFill="1" applyBorder="1" applyAlignment="1">
      <alignment horizontal="center" vertical="center" wrapText="1"/>
    </xf>
    <xf numFmtId="0" fontId="0" fillId="2" borderId="7" xfId="0" applyFill="1" applyBorder="1" applyAlignment="1">
      <alignment horizontal="left" vertical="center"/>
    </xf>
    <xf numFmtId="0" fontId="1" fillId="2" borderId="7" xfId="0" applyFont="1" applyFill="1" applyBorder="1" applyAlignment="1">
      <alignment horizontal="left" vertical="center"/>
    </xf>
    <xf numFmtId="165" fontId="1" fillId="2" borderId="7" xfId="0" applyNumberFormat="1" applyFont="1" applyFill="1" applyBorder="1" applyAlignment="1">
      <alignment horizontal="center" vertical="center" wrapText="1"/>
    </xf>
    <xf numFmtId="0" fontId="1" fillId="2" borderId="7" xfId="0" applyFont="1" applyFill="1" applyBorder="1" applyAlignment="1">
      <alignment vertical="center"/>
    </xf>
    <xf numFmtId="165" fontId="1" fillId="2" borderId="7" xfId="0" applyNumberFormat="1" applyFont="1" applyFill="1" applyBorder="1" applyAlignment="1">
      <alignment horizontal="center"/>
    </xf>
    <xf numFmtId="165" fontId="1" fillId="7" borderId="7" xfId="0" applyNumberFormat="1" applyFont="1" applyFill="1" applyBorder="1" applyAlignment="1">
      <alignment horizontal="center"/>
    </xf>
    <xf numFmtId="165" fontId="1" fillId="3" borderId="7" xfId="0" applyNumberFormat="1" applyFont="1" applyFill="1" applyBorder="1" applyAlignment="1">
      <alignment horizontal="center"/>
    </xf>
    <xf numFmtId="0" fontId="1" fillId="7" borderId="7" xfId="0" applyFont="1" applyFill="1" applyBorder="1" applyAlignment="1">
      <alignment horizontal="left" vertical="center"/>
    </xf>
    <xf numFmtId="165" fontId="0" fillId="7" borderId="7" xfId="0" applyNumberFormat="1" applyFill="1" applyBorder="1" applyAlignment="1">
      <alignment horizontal="center" vertical="center" wrapText="1"/>
    </xf>
    <xf numFmtId="165" fontId="1" fillId="7" borderId="7" xfId="0" applyNumberFormat="1" applyFont="1" applyFill="1" applyBorder="1" applyAlignment="1">
      <alignment horizontal="center" vertical="center" wrapText="1"/>
    </xf>
    <xf numFmtId="0" fontId="1" fillId="7" borderId="7" xfId="0" applyFont="1" applyFill="1" applyBorder="1" applyAlignment="1">
      <alignment vertical="center"/>
    </xf>
    <xf numFmtId="165" fontId="1" fillId="8" borderId="7" xfId="0" applyNumberFormat="1" applyFont="1" applyFill="1" applyBorder="1" applyAlignment="1">
      <alignment horizontal="center"/>
    </xf>
    <xf numFmtId="165" fontId="1" fillId="16" borderId="7" xfId="0" applyNumberFormat="1" applyFont="1" applyFill="1" applyBorder="1" applyAlignment="1">
      <alignment horizontal="center"/>
    </xf>
    <xf numFmtId="0" fontId="40" fillId="2" borderId="0" xfId="0" applyFont="1" applyFill="1"/>
    <xf numFmtId="0" fontId="43" fillId="0" borderId="15" xfId="0" applyFont="1" applyBorder="1" applyAlignment="1">
      <alignment vertical="center" wrapText="1"/>
    </xf>
    <xf numFmtId="165" fontId="0" fillId="2" borderId="7" xfId="0" applyNumberFormat="1" applyFill="1" applyBorder="1" applyAlignment="1">
      <alignment horizontal="center" vertical="center"/>
    </xf>
    <xf numFmtId="0" fontId="1" fillId="2" borderId="7" xfId="0" applyFont="1" applyFill="1" applyBorder="1" applyAlignment="1">
      <alignment horizontal="center" vertical="center"/>
    </xf>
    <xf numFmtId="165" fontId="0" fillId="7" borderId="7" xfId="0" applyNumberFormat="1" applyFill="1" applyBorder="1" applyAlignment="1">
      <alignment horizontal="center" vertical="center"/>
    </xf>
    <xf numFmtId="165" fontId="0" fillId="7" borderId="12" xfId="0" applyNumberFormat="1" applyFill="1" applyBorder="1" applyAlignment="1">
      <alignment horizontal="center" vertical="center"/>
    </xf>
    <xf numFmtId="0" fontId="0" fillId="2" borderId="33" xfId="0" applyFill="1" applyBorder="1" applyAlignment="1">
      <alignment horizontal="center" vertical="center"/>
    </xf>
    <xf numFmtId="0" fontId="0" fillId="2" borderId="29" xfId="0" applyFill="1" applyBorder="1" applyAlignment="1">
      <alignment horizontal="center" vertical="center"/>
    </xf>
    <xf numFmtId="0" fontId="0" fillId="2" borderId="21" xfId="0" applyFill="1" applyBorder="1" applyAlignment="1">
      <alignment horizontal="center" vertical="center"/>
    </xf>
    <xf numFmtId="0" fontId="0" fillId="2" borderId="32" xfId="0" applyFill="1" applyBorder="1" applyAlignment="1">
      <alignment horizontal="center" vertical="center"/>
    </xf>
    <xf numFmtId="0" fontId="1" fillId="2" borderId="13" xfId="0" applyFont="1" applyFill="1" applyBorder="1" applyAlignment="1">
      <alignment horizontal="center" vertical="center"/>
    </xf>
    <xf numFmtId="0" fontId="0" fillId="7" borderId="7" xfId="0" applyFill="1" applyBorder="1" applyAlignment="1">
      <alignment horizontal="center" vertical="center"/>
    </xf>
    <xf numFmtId="0" fontId="11" fillId="0" borderId="30" xfId="0" applyFont="1" applyBorder="1" applyAlignment="1">
      <alignment vertical="center" wrapText="1"/>
    </xf>
    <xf numFmtId="0" fontId="15" fillId="5" borderId="47" xfId="0" applyFont="1" applyFill="1" applyBorder="1" applyAlignment="1">
      <alignment vertical="center" wrapText="1"/>
    </xf>
    <xf numFmtId="0" fontId="15" fillId="5" borderId="48" xfId="0" applyFont="1" applyFill="1" applyBorder="1" applyAlignment="1">
      <alignment vertical="center" wrapText="1"/>
    </xf>
    <xf numFmtId="0" fontId="15" fillId="5" borderId="49" xfId="0" applyFont="1" applyFill="1" applyBorder="1" applyAlignment="1">
      <alignment vertical="center" wrapText="1"/>
    </xf>
    <xf numFmtId="0" fontId="11" fillId="0" borderId="50" xfId="0" applyFont="1" applyBorder="1" applyAlignment="1">
      <alignment horizontal="left" vertical="center" wrapText="1"/>
    </xf>
    <xf numFmtId="0" fontId="8" fillId="4" borderId="40" xfId="0" applyFont="1" applyFill="1" applyBorder="1" applyAlignment="1">
      <alignment vertical="center" wrapText="1"/>
    </xf>
    <xf numFmtId="0" fontId="11" fillId="0" borderId="51" xfId="0" applyFont="1" applyBorder="1" applyAlignment="1">
      <alignment vertical="center" wrapText="1"/>
    </xf>
    <xf numFmtId="0" fontId="11" fillId="0" borderId="52" xfId="0" applyFont="1" applyBorder="1" applyAlignment="1">
      <alignment vertical="center" wrapText="1"/>
    </xf>
    <xf numFmtId="0" fontId="11" fillId="0" borderId="26" xfId="0" applyFont="1" applyBorder="1" applyAlignment="1">
      <alignment horizontal="left" vertical="center" wrapText="1"/>
    </xf>
    <xf numFmtId="165" fontId="8" fillId="4" borderId="27" xfId="0" applyNumberFormat="1" applyFont="1" applyFill="1" applyBorder="1" applyAlignment="1">
      <alignment horizontal="left" vertical="center" wrapText="1"/>
    </xf>
    <xf numFmtId="0" fontId="11" fillId="0" borderId="12" xfId="0" applyFont="1" applyBorder="1" applyAlignment="1">
      <alignment vertical="center" wrapText="1"/>
    </xf>
    <xf numFmtId="0" fontId="11" fillId="0" borderId="12" xfId="0" applyFont="1" applyBorder="1" applyAlignment="1">
      <alignment horizontal="center" vertical="center" wrapText="1"/>
    </xf>
    <xf numFmtId="0" fontId="11" fillId="2" borderId="12" xfId="0" applyFont="1" applyFill="1" applyBorder="1" applyAlignment="1">
      <alignment vertical="center"/>
    </xf>
    <xf numFmtId="0" fontId="19" fillId="2" borderId="12" xfId="0" applyFont="1" applyFill="1" applyBorder="1" applyAlignment="1">
      <alignment horizontal="left" vertical="center"/>
    </xf>
    <xf numFmtId="0" fontId="19" fillId="2" borderId="12" xfId="0" applyFont="1" applyFill="1" applyBorder="1" applyAlignment="1">
      <alignment horizontal="center" vertical="center"/>
    </xf>
    <xf numFmtId="0" fontId="8" fillId="2" borderId="37" xfId="0" applyFont="1" applyFill="1" applyBorder="1" applyAlignment="1">
      <alignment horizontal="left" vertical="center" wrapText="1"/>
    </xf>
    <xf numFmtId="165" fontId="8" fillId="2" borderId="37" xfId="0" applyNumberFormat="1" applyFont="1" applyFill="1" applyBorder="1" applyAlignment="1">
      <alignment horizontal="center" vertical="center" wrapText="1"/>
    </xf>
    <xf numFmtId="165" fontId="8" fillId="4" borderId="37" xfId="0" applyNumberFormat="1" applyFont="1" applyFill="1" applyBorder="1" applyAlignment="1">
      <alignment horizontal="center" vertical="center" wrapText="1"/>
    </xf>
    <xf numFmtId="0" fontId="8" fillId="2" borderId="27" xfId="0" applyFont="1" applyFill="1" applyBorder="1" applyAlignment="1">
      <alignment horizontal="left" vertical="center" wrapText="1"/>
    </xf>
    <xf numFmtId="165" fontId="8" fillId="2" borderId="27" xfId="0" applyNumberFormat="1" applyFont="1" applyFill="1" applyBorder="1" applyAlignment="1">
      <alignment horizontal="center" vertical="center" wrapText="1"/>
    </xf>
    <xf numFmtId="165" fontId="8" fillId="4" borderId="27" xfId="0" applyNumberFormat="1" applyFont="1" applyFill="1" applyBorder="1" applyAlignment="1">
      <alignment horizontal="center" vertical="center" wrapText="1"/>
    </xf>
    <xf numFmtId="0" fontId="8" fillId="2" borderId="37" xfId="0" applyFont="1" applyFill="1" applyBorder="1" applyAlignment="1">
      <alignment horizontal="left" vertical="center"/>
    </xf>
    <xf numFmtId="165" fontId="8" fillId="2" borderId="38" xfId="0" applyNumberFormat="1" applyFont="1" applyFill="1" applyBorder="1" applyAlignment="1">
      <alignment horizontal="center" vertical="center" wrapText="1"/>
    </xf>
    <xf numFmtId="165" fontId="8" fillId="2" borderId="40" xfId="0" applyNumberFormat="1" applyFont="1" applyFill="1" applyBorder="1" applyAlignment="1">
      <alignment horizontal="center" vertical="center" wrapText="1"/>
    </xf>
    <xf numFmtId="0" fontId="8" fillId="2" borderId="27" xfId="0" applyFont="1" applyFill="1" applyBorder="1" applyAlignment="1">
      <alignment horizontal="left" vertical="center"/>
    </xf>
    <xf numFmtId="165" fontId="11" fillId="2" borderId="27" xfId="0" applyNumberFormat="1" applyFont="1" applyFill="1" applyBorder="1" applyAlignment="1">
      <alignment horizontal="center" vertical="center" wrapText="1"/>
    </xf>
    <xf numFmtId="165" fontId="11" fillId="2" borderId="43" xfId="0" applyNumberFormat="1" applyFont="1" applyFill="1" applyBorder="1" applyAlignment="1">
      <alignment horizontal="center" vertical="center" wrapText="1"/>
    </xf>
    <xf numFmtId="165" fontId="11" fillId="2" borderId="13" xfId="0" applyNumberFormat="1" applyFont="1" applyFill="1" applyBorder="1" applyAlignment="1">
      <alignment horizontal="center" vertical="center"/>
    </xf>
    <xf numFmtId="165" fontId="11" fillId="2" borderId="14" xfId="0" applyNumberFormat="1" applyFont="1" applyFill="1" applyBorder="1" applyAlignment="1">
      <alignment horizontal="center" vertical="center"/>
    </xf>
    <xf numFmtId="0" fontId="8" fillId="7" borderId="37" xfId="0" applyFont="1" applyFill="1" applyBorder="1" applyAlignment="1">
      <alignment horizontal="left" vertical="center"/>
    </xf>
    <xf numFmtId="165" fontId="8" fillId="7" borderId="37" xfId="0" applyNumberFormat="1" applyFont="1" applyFill="1" applyBorder="1" applyAlignment="1">
      <alignment horizontal="center" vertical="center" wrapText="1"/>
    </xf>
    <xf numFmtId="165" fontId="8" fillId="7" borderId="38" xfId="0" applyNumberFormat="1" applyFont="1" applyFill="1" applyBorder="1" applyAlignment="1">
      <alignment horizontal="center" vertical="center" wrapText="1"/>
    </xf>
    <xf numFmtId="165" fontId="8" fillId="7" borderId="40" xfId="0" applyNumberFormat="1" applyFont="1" applyFill="1" applyBorder="1" applyAlignment="1">
      <alignment horizontal="center" vertical="center" wrapText="1"/>
    </xf>
    <xf numFmtId="0" fontId="8" fillId="7" borderId="27" xfId="0" applyFont="1" applyFill="1" applyBorder="1" applyAlignment="1">
      <alignment horizontal="left" vertical="center"/>
    </xf>
    <xf numFmtId="165" fontId="11" fillId="7" borderId="27" xfId="0" applyNumberFormat="1" applyFont="1" applyFill="1" applyBorder="1" applyAlignment="1">
      <alignment horizontal="center" vertical="center" wrapText="1"/>
    </xf>
    <xf numFmtId="165" fontId="11" fillId="7" borderId="43" xfId="0" applyNumberFormat="1" applyFont="1" applyFill="1" applyBorder="1" applyAlignment="1">
      <alignment horizontal="center" vertical="center" wrapText="1"/>
    </xf>
    <xf numFmtId="165" fontId="11" fillId="7" borderId="14" xfId="0" applyNumberFormat="1" applyFont="1" applyFill="1" applyBorder="1" applyAlignment="1">
      <alignment horizontal="center" vertical="center"/>
    </xf>
    <xf numFmtId="0" fontId="39" fillId="5" borderId="58" xfId="0" applyFont="1" applyFill="1" applyBorder="1" applyAlignment="1">
      <alignment vertical="center" wrapText="1"/>
    </xf>
    <xf numFmtId="0" fontId="0" fillId="5" borderId="37" xfId="0" applyFill="1" applyBorder="1" applyAlignment="1">
      <alignment vertical="center" wrapText="1"/>
    </xf>
    <xf numFmtId="0" fontId="0" fillId="5" borderId="38" xfId="0" applyFill="1" applyBorder="1" applyAlignment="1">
      <alignment vertical="center" wrapText="1"/>
    </xf>
    <xf numFmtId="0" fontId="1" fillId="0" borderId="50" xfId="0" applyFont="1" applyBorder="1" applyAlignment="1">
      <alignment vertical="center" wrapText="1"/>
    </xf>
    <xf numFmtId="0" fontId="0" fillId="4" borderId="40" xfId="0" applyFill="1" applyBorder="1" applyAlignment="1">
      <alignment vertical="center" wrapText="1"/>
    </xf>
    <xf numFmtId="0" fontId="1" fillId="0" borderId="50" xfId="0" applyFont="1" applyBorder="1" applyAlignment="1">
      <alignment horizontal="left" vertical="center" wrapText="1" indent="2"/>
    </xf>
    <xf numFmtId="0" fontId="1" fillId="0" borderId="26" xfId="0" applyFont="1" applyBorder="1" applyAlignment="1">
      <alignment horizontal="left" vertical="center" wrapText="1" indent="2"/>
    </xf>
    <xf numFmtId="0" fontId="1" fillId="15" borderId="14" xfId="0" applyFont="1" applyFill="1" applyBorder="1" applyAlignment="1">
      <alignment vertical="center" wrapText="1"/>
    </xf>
    <xf numFmtId="0" fontId="1" fillId="15" borderId="14" xfId="0" applyFont="1" applyFill="1" applyBorder="1" applyAlignment="1">
      <alignment horizontal="center" vertical="center" wrapText="1"/>
    </xf>
    <xf numFmtId="0" fontId="40" fillId="0" borderId="13" xfId="0" applyFont="1" applyBorder="1" applyAlignment="1">
      <alignment vertical="center" wrapText="1"/>
    </xf>
    <xf numFmtId="0" fontId="0" fillId="0" borderId="13" xfId="0" applyBorder="1" applyAlignment="1">
      <alignment vertical="center" wrapText="1"/>
    </xf>
    <xf numFmtId="0" fontId="1" fillId="15" borderId="59" xfId="0" applyFont="1" applyFill="1" applyBorder="1" applyAlignment="1">
      <alignment horizontal="left" vertical="center" wrapText="1"/>
    </xf>
    <xf numFmtId="0" fontId="1" fillId="15" borderId="18" xfId="0" applyFont="1" applyFill="1" applyBorder="1" applyAlignment="1">
      <alignment horizontal="left" vertical="center" wrapText="1"/>
    </xf>
    <xf numFmtId="0" fontId="1" fillId="15" borderId="42" xfId="0" applyFont="1" applyFill="1" applyBorder="1" applyAlignment="1">
      <alignment horizontal="left" vertical="center" wrapText="1"/>
    </xf>
    <xf numFmtId="0" fontId="39" fillId="5" borderId="47" xfId="0" applyFont="1" applyFill="1" applyBorder="1" applyAlignment="1">
      <alignment vertical="center" wrapText="1"/>
    </xf>
    <xf numFmtId="0" fontId="39" fillId="5" borderId="48" xfId="0" applyFont="1" applyFill="1" applyBorder="1" applyAlignment="1">
      <alignment vertical="center" wrapText="1"/>
    </xf>
    <xf numFmtId="0" fontId="39" fillId="5" borderId="49" xfId="0" applyFont="1" applyFill="1" applyBorder="1" applyAlignment="1">
      <alignment vertical="center" wrapText="1"/>
    </xf>
    <xf numFmtId="0" fontId="1" fillId="2" borderId="51"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1" fillId="2" borderId="51" xfId="0" applyFont="1" applyFill="1" applyBorder="1" applyAlignment="1">
      <alignment vertical="center" wrapText="1"/>
    </xf>
    <xf numFmtId="0" fontId="1" fillId="2" borderId="30" xfId="0" applyFont="1" applyFill="1" applyBorder="1" applyAlignment="1">
      <alignment vertical="center" wrapText="1"/>
    </xf>
    <xf numFmtId="0" fontId="1" fillId="2" borderId="52" xfId="0" applyFont="1" applyFill="1" applyBorder="1" applyAlignment="1">
      <alignment vertical="center" wrapText="1"/>
    </xf>
    <xf numFmtId="0" fontId="16" fillId="4" borderId="7" xfId="0" applyFont="1" applyFill="1" applyBorder="1" applyAlignment="1">
      <alignment vertical="center"/>
    </xf>
    <xf numFmtId="0" fontId="5" fillId="2" borderId="0" xfId="0" applyFont="1" applyFill="1" applyAlignment="1">
      <alignment vertical="center"/>
    </xf>
    <xf numFmtId="0" fontId="1" fillId="2" borderId="28" xfId="0" applyFont="1" applyFill="1" applyBorder="1" applyAlignment="1"/>
    <xf numFmtId="0" fontId="1" fillId="2" borderId="33" xfId="0" applyFont="1" applyFill="1" applyBorder="1" applyAlignment="1"/>
    <xf numFmtId="0" fontId="1" fillId="2" borderId="29" xfId="0" applyFont="1" applyFill="1" applyBorder="1" applyAlignment="1"/>
    <xf numFmtId="0" fontId="1" fillId="2" borderId="37" xfId="0" applyFont="1" applyFill="1" applyBorder="1" applyAlignment="1">
      <alignment horizontal="left"/>
    </xf>
    <xf numFmtId="165" fontId="0" fillId="2" borderId="37" xfId="0" applyNumberFormat="1" applyFill="1" applyBorder="1" applyAlignment="1">
      <alignment horizontal="center" vertical="center" wrapText="1"/>
    </xf>
    <xf numFmtId="165" fontId="0" fillId="4" borderId="37" xfId="0" applyNumberFormat="1" applyFill="1" applyBorder="1" applyAlignment="1">
      <alignment horizontal="center" vertical="center" wrapText="1"/>
    </xf>
    <xf numFmtId="0" fontId="1" fillId="2" borderId="27" xfId="0" applyFont="1" applyFill="1" applyBorder="1" applyAlignment="1">
      <alignment horizontal="left"/>
    </xf>
    <xf numFmtId="165" fontId="0" fillId="2" borderId="27" xfId="0" applyNumberFormat="1" applyFill="1" applyBorder="1" applyAlignment="1">
      <alignment horizontal="center" vertical="center" wrapText="1"/>
    </xf>
    <xf numFmtId="165" fontId="0" fillId="4" borderId="27" xfId="0" applyNumberFormat="1" applyFill="1" applyBorder="1" applyAlignment="1">
      <alignment horizontal="center" vertical="center" wrapText="1"/>
    </xf>
    <xf numFmtId="0" fontId="41" fillId="2" borderId="14" xfId="0" applyFont="1" applyFill="1" applyBorder="1" applyAlignment="1">
      <alignment horizontal="center" vertical="center"/>
    </xf>
    <xf numFmtId="0" fontId="1" fillId="2" borderId="34" xfId="0" applyFont="1" applyFill="1" applyBorder="1" applyAlignment="1"/>
    <xf numFmtId="0" fontId="1" fillId="2" borderId="0" xfId="0" applyFont="1" applyFill="1" applyBorder="1" applyAlignment="1"/>
    <xf numFmtId="0" fontId="0" fillId="2" borderId="7" xfId="0" applyNumberFormat="1" applyFill="1" applyBorder="1" applyAlignment="1">
      <alignment horizontal="center" vertical="center" wrapText="1"/>
    </xf>
    <xf numFmtId="0" fontId="1" fillId="2" borderId="7" xfId="0" applyNumberFormat="1" applyFont="1" applyFill="1" applyBorder="1" applyAlignment="1">
      <alignment horizontal="center" vertical="center" wrapText="1"/>
    </xf>
    <xf numFmtId="0" fontId="0" fillId="7" borderId="7" xfId="0" applyNumberFormat="1" applyFill="1" applyBorder="1" applyAlignment="1">
      <alignment horizontal="center" vertical="center" wrapText="1"/>
    </xf>
    <xf numFmtId="0" fontId="1" fillId="7" borderId="7" xfId="0" applyNumberFormat="1" applyFont="1" applyFill="1" applyBorder="1" applyAlignment="1">
      <alignment horizontal="center" vertical="center" wrapText="1"/>
    </xf>
    <xf numFmtId="0" fontId="0" fillId="2" borderId="7" xfId="0" applyNumberFormat="1" applyFill="1" applyBorder="1" applyAlignment="1">
      <alignment horizontal="center" vertical="center"/>
    </xf>
    <xf numFmtId="0" fontId="1" fillId="2" borderId="7" xfId="0" applyNumberFormat="1" applyFont="1" applyFill="1" applyBorder="1" applyAlignment="1">
      <alignment horizontal="center" vertical="center"/>
    </xf>
    <xf numFmtId="165" fontId="8" fillId="2" borderId="0" xfId="0" applyNumberFormat="1" applyFont="1" applyFill="1" applyBorder="1" applyAlignment="1">
      <alignment horizontal="center" vertical="center"/>
    </xf>
    <xf numFmtId="0" fontId="0" fillId="2" borderId="7" xfId="0" applyFill="1"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horizontal="left" vertical="center" wrapText="1"/>
    </xf>
    <xf numFmtId="0" fontId="1" fillId="2" borderId="0" xfId="0" applyFont="1" applyFill="1" applyAlignment="1">
      <alignment vertical="center" wrapText="1"/>
    </xf>
    <xf numFmtId="0" fontId="0" fillId="2" borderId="15" xfId="0" applyFill="1" applyBorder="1" applyAlignment="1">
      <alignment vertical="center" wrapText="1"/>
    </xf>
    <xf numFmtId="0" fontId="1" fillId="2" borderId="15" xfId="0" applyFont="1" applyFill="1" applyBorder="1" applyAlignment="1">
      <alignment vertical="center" wrapText="1"/>
    </xf>
    <xf numFmtId="0" fontId="1" fillId="2" borderId="16" xfId="0" applyFont="1" applyFill="1" applyBorder="1" applyAlignment="1">
      <alignment vertical="center" wrapText="1"/>
    </xf>
    <xf numFmtId="0" fontId="22" fillId="2" borderId="0" xfId="0" applyFont="1" applyFill="1" applyAlignment="1">
      <alignment wrapText="1"/>
    </xf>
    <xf numFmtId="0" fontId="18" fillId="2" borderId="0" xfId="0" applyFont="1" applyFill="1" applyAlignment="1">
      <alignment horizontal="center" vertical="center"/>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11" fillId="2" borderId="30" xfId="0" applyFont="1" applyFill="1" applyBorder="1" applyAlignment="1">
      <alignment vertical="center" wrapText="1"/>
    </xf>
    <xf numFmtId="0" fontId="11" fillId="2" borderId="16" xfId="0" applyFont="1" applyFill="1" applyBorder="1" applyAlignment="1">
      <alignment vertical="center" wrapText="1"/>
    </xf>
    <xf numFmtId="165" fontId="11" fillId="2" borderId="7" xfId="0" applyNumberFormat="1" applyFont="1" applyFill="1" applyBorder="1" applyAlignment="1">
      <alignment horizontal="center" vertical="center" wrapText="1"/>
    </xf>
    <xf numFmtId="165" fontId="11" fillId="7" borderId="7" xfId="0" applyNumberFormat="1" applyFont="1" applyFill="1" applyBorder="1" applyAlignment="1">
      <alignment horizontal="center" vertical="center" wrapText="1"/>
    </xf>
    <xf numFmtId="0" fontId="1" fillId="0" borderId="51" xfId="0" applyFont="1" applyBorder="1" applyAlignment="1">
      <alignment vertical="center" wrapText="1"/>
    </xf>
    <xf numFmtId="0" fontId="0" fillId="4" borderId="52" xfId="0" applyFill="1" applyBorder="1" applyAlignment="1">
      <alignment vertical="center" wrapText="1"/>
    </xf>
    <xf numFmtId="0" fontId="44" fillId="2" borderId="0" xfId="0" applyFont="1" applyFill="1" applyAlignment="1">
      <alignment vertical="center"/>
    </xf>
    <xf numFmtId="0" fontId="8" fillId="17" borderId="0" xfId="0" applyFont="1" applyFill="1" applyAlignment="1">
      <alignment horizontal="left" vertical="center" wrapText="1"/>
    </xf>
    <xf numFmtId="0" fontId="45" fillId="2" borderId="15" xfId="0" applyFont="1" applyFill="1" applyBorder="1" applyAlignment="1">
      <alignment vertical="center" wrapText="1"/>
    </xf>
    <xf numFmtId="0" fontId="3" fillId="2" borderId="0" xfId="0" applyFont="1" applyFill="1" applyBorder="1" applyAlignment="1"/>
    <xf numFmtId="0" fontId="11" fillId="2" borderId="12" xfId="0" applyFont="1" applyFill="1" applyBorder="1" applyAlignment="1">
      <alignment horizontal="center" vertical="center"/>
    </xf>
    <xf numFmtId="0" fontId="1" fillId="2" borderId="7" xfId="0" applyFont="1" applyFill="1" applyBorder="1" applyAlignment="1">
      <alignment vertical="center" wrapText="1"/>
    </xf>
    <xf numFmtId="3" fontId="11" fillId="2" borderId="7" xfId="0" applyNumberFormat="1" applyFont="1" applyFill="1" applyBorder="1" applyAlignment="1">
      <alignment horizontal="center" vertical="center"/>
    </xf>
    <xf numFmtId="0" fontId="0" fillId="2" borderId="7" xfId="0" applyFont="1" applyFill="1" applyBorder="1" applyAlignment="1">
      <alignment vertical="center" wrapText="1"/>
    </xf>
    <xf numFmtId="0" fontId="40" fillId="2" borderId="7" xfId="0" applyFont="1" applyFill="1" applyBorder="1" applyAlignment="1">
      <alignment horizontal="right" vertical="center" wrapText="1"/>
    </xf>
    <xf numFmtId="165" fontId="0" fillId="2" borderId="7" xfId="0" applyNumberFormat="1" applyFont="1" applyFill="1" applyBorder="1"/>
    <xf numFmtId="0" fontId="0" fillId="2" borderId="7" xfId="0" applyFont="1" applyFill="1" applyBorder="1"/>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8" fillId="4" borderId="7" xfId="0" applyFont="1" applyFill="1" applyBorder="1" applyAlignment="1">
      <alignment horizontal="left" vertical="center" wrapText="1"/>
    </xf>
    <xf numFmtId="0" fontId="8" fillId="4" borderId="0" xfId="0" applyFont="1" applyFill="1" applyAlignment="1">
      <alignment horizontal="left" vertical="center" wrapTex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6" fillId="2" borderId="36" xfId="0" applyFont="1" applyFill="1" applyBorder="1" applyAlignment="1">
      <alignment horizontal="left" vertical="center" wrapText="1"/>
    </xf>
    <xf numFmtId="0" fontId="16" fillId="2" borderId="39"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29" fillId="2" borderId="17" xfId="0" applyFont="1" applyFill="1" applyBorder="1" applyAlignment="1">
      <alignment horizontal="right" vertical="center"/>
    </xf>
    <xf numFmtId="0" fontId="29" fillId="2" borderId="42" xfId="0" applyFont="1" applyFill="1" applyBorder="1" applyAlignment="1">
      <alignment horizontal="right" vertical="center"/>
    </xf>
    <xf numFmtId="0" fontId="17" fillId="2" borderId="17" xfId="0" applyFont="1" applyFill="1" applyBorder="1" applyAlignment="1">
      <alignment horizontal="right"/>
    </xf>
    <xf numFmtId="0" fontId="17" fillId="2" borderId="42" xfId="0" applyFont="1" applyFill="1" applyBorder="1" applyAlignment="1">
      <alignment horizontal="right"/>
    </xf>
    <xf numFmtId="0" fontId="1" fillId="3" borderId="10"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0" fillId="2" borderId="9" xfId="0" applyFill="1" applyBorder="1" applyAlignment="1">
      <alignment horizontal="left" vertical="center" wrapText="1"/>
    </xf>
    <xf numFmtId="0" fontId="0" fillId="2" borderId="0" xfId="0" applyFill="1" applyBorder="1" applyAlignment="1">
      <alignment horizontal="left" vertical="center" wrapText="1"/>
    </xf>
    <xf numFmtId="0" fontId="1" fillId="3" borderId="8" xfId="0" applyFont="1" applyFill="1" applyBorder="1" applyAlignment="1">
      <alignment horizontal="left" vertical="center" wrapText="1"/>
    </xf>
    <xf numFmtId="0" fontId="0" fillId="2" borderId="23" xfId="0" applyFill="1" applyBorder="1" applyAlignment="1">
      <alignment horizontal="left" vertical="center" wrapText="1"/>
    </xf>
    <xf numFmtId="0" fontId="0" fillId="2" borderId="24" xfId="0"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0" fillId="2" borderId="11" xfId="0" applyFill="1" applyBorder="1" applyAlignment="1">
      <alignment horizontal="left" vertical="center" wrapText="1"/>
    </xf>
    <xf numFmtId="0" fontId="15" fillId="7" borderId="12" xfId="0" applyFont="1" applyFill="1" applyBorder="1" applyAlignment="1">
      <alignment horizontal="left" vertical="center" wrapText="1"/>
    </xf>
    <xf numFmtId="0" fontId="15" fillId="7" borderId="14" xfId="0" applyFont="1" applyFill="1" applyBorder="1" applyAlignment="1">
      <alignment horizontal="left" vertical="center" wrapText="1"/>
    </xf>
    <xf numFmtId="0" fontId="15" fillId="7" borderId="13"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0" fillId="4" borderId="0" xfId="0" applyFont="1" applyFill="1" applyAlignment="1">
      <alignment horizontal="left"/>
    </xf>
    <xf numFmtId="0" fontId="8" fillId="2" borderId="7" xfId="0" applyFont="1" applyFill="1" applyBorder="1" applyAlignment="1">
      <alignment horizontal="left" vertical="center" wrapText="1"/>
    </xf>
    <xf numFmtId="0" fontId="8" fillId="7" borderId="7" xfId="0" applyFont="1" applyFill="1" applyBorder="1" applyAlignment="1">
      <alignment horizontal="left" vertical="center" wrapText="1"/>
    </xf>
    <xf numFmtId="0" fontId="0" fillId="2" borderId="0"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5" fillId="0" borderId="7" xfId="0" applyFont="1" applyBorder="1" applyAlignment="1">
      <alignment horizontal="left" vertical="center" wrapText="1"/>
    </xf>
    <xf numFmtId="0" fontId="15" fillId="2" borderId="7" xfId="0" applyFont="1" applyFill="1" applyBorder="1" applyAlignment="1">
      <alignment horizontal="left" vertical="center" wrapText="1"/>
    </xf>
    <xf numFmtId="0" fontId="15" fillId="7" borderId="7" xfId="0" applyFont="1" applyFill="1" applyBorder="1" applyAlignment="1">
      <alignment horizontal="left" vertical="center" wrapText="1"/>
    </xf>
    <xf numFmtId="0" fontId="11" fillId="7" borderId="15" xfId="0" applyFont="1" applyFill="1" applyBorder="1" applyAlignment="1">
      <alignment horizontal="left" vertical="center" wrapText="1"/>
    </xf>
    <xf numFmtId="0" fontId="11" fillId="7" borderId="30" xfId="0" applyFont="1" applyFill="1" applyBorder="1" applyAlignment="1">
      <alignment horizontal="left" vertical="center" wrapText="1"/>
    </xf>
    <xf numFmtId="0" fontId="11" fillId="7" borderId="16" xfId="0" applyFont="1" applyFill="1" applyBorder="1" applyAlignment="1">
      <alignment horizontal="left" vertical="center" wrapText="1"/>
    </xf>
    <xf numFmtId="0" fontId="17" fillId="2" borderId="53"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1" fillId="2" borderId="36"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55"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16" fillId="0" borderId="7" xfId="0" applyFont="1" applyBorder="1" applyAlignment="1">
      <alignment horizontal="left" vertical="center" wrapText="1"/>
    </xf>
    <xf numFmtId="0" fontId="16" fillId="7" borderId="7"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8" fillId="7" borderId="12"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6" fillId="7" borderId="15" xfId="0" applyFont="1" applyFill="1" applyBorder="1" applyAlignment="1">
      <alignment horizontal="left" vertical="center" wrapText="1"/>
    </xf>
    <xf numFmtId="0" fontId="16" fillId="7" borderId="16" xfId="0" applyFont="1" applyFill="1" applyBorder="1" applyAlignment="1">
      <alignment horizontal="left" vertical="center" wrapText="1"/>
    </xf>
    <xf numFmtId="0" fontId="11" fillId="2" borderId="31" xfId="0" applyFont="1" applyFill="1" applyBorder="1" applyAlignment="1">
      <alignment horizontal="right" vertical="center"/>
    </xf>
    <xf numFmtId="0" fontId="11" fillId="2" borderId="32" xfId="0" applyFont="1" applyFill="1" applyBorder="1" applyAlignment="1">
      <alignment horizontal="right" vertical="center"/>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2" borderId="28" xfId="0" applyFont="1" applyFill="1" applyBorder="1" applyAlignment="1">
      <alignment horizontal="left" vertical="center" wrapText="1"/>
    </xf>
    <xf numFmtId="0" fontId="15" fillId="2" borderId="34" xfId="0" applyFont="1" applyFill="1" applyBorder="1" applyAlignment="1">
      <alignment horizontal="left" vertical="center" wrapText="1"/>
    </xf>
    <xf numFmtId="0" fontId="11" fillId="2" borderId="34" xfId="0" applyFont="1" applyFill="1" applyBorder="1" applyAlignment="1">
      <alignment horizontal="right" vertical="center"/>
    </xf>
    <xf numFmtId="0" fontId="11" fillId="2" borderId="57" xfId="0" applyFont="1" applyFill="1" applyBorder="1" applyAlignment="1">
      <alignment horizontal="right" vertical="center"/>
    </xf>
    <xf numFmtId="0" fontId="15" fillId="7" borderId="28" xfId="0" applyFont="1" applyFill="1" applyBorder="1" applyAlignment="1">
      <alignment horizontal="left" vertical="center" wrapText="1"/>
    </xf>
    <xf numFmtId="0" fontId="15" fillId="7" borderId="34" xfId="0" applyFont="1" applyFill="1" applyBorder="1" applyAlignment="1">
      <alignment horizontal="left" vertical="center" wrapText="1"/>
    </xf>
    <xf numFmtId="0" fontId="11" fillId="7" borderId="34" xfId="0" applyFont="1" applyFill="1" applyBorder="1" applyAlignment="1">
      <alignment horizontal="right" vertical="center"/>
    </xf>
    <xf numFmtId="0" fontId="11" fillId="7" borderId="57" xfId="0" applyFont="1" applyFill="1" applyBorder="1" applyAlignment="1">
      <alignment horizontal="right" vertical="center"/>
    </xf>
    <xf numFmtId="0" fontId="11" fillId="7" borderId="36" xfId="0" applyFont="1" applyFill="1" applyBorder="1" applyAlignment="1">
      <alignment horizontal="left" vertical="center" wrapText="1"/>
    </xf>
    <xf numFmtId="0" fontId="11" fillId="7" borderId="39" xfId="0" applyFont="1" applyFill="1" applyBorder="1" applyAlignment="1">
      <alignment horizontal="left" vertical="center" wrapText="1"/>
    </xf>
    <xf numFmtId="0" fontId="11" fillId="7" borderId="55"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29" fillId="13" borderId="0" xfId="0" applyFont="1" applyFill="1" applyBorder="1" applyAlignment="1">
      <alignment horizontal="center" vertical="center" wrapText="1"/>
    </xf>
    <xf numFmtId="0" fontId="0" fillId="2" borderId="53"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56" xfId="0" applyFill="1" applyBorder="1" applyAlignment="1">
      <alignment horizontal="center" vertical="center" wrapText="1"/>
    </xf>
    <xf numFmtId="0" fontId="0" fillId="2" borderId="7" xfId="0" applyFill="1" applyBorder="1" applyAlignment="1">
      <alignment horizontal="left" vertical="center" wrapText="1"/>
    </xf>
    <xf numFmtId="0" fontId="1" fillId="7" borderId="7" xfId="0" applyFont="1" applyFill="1" applyBorder="1" applyAlignment="1">
      <alignment horizontal="left" vertical="center" wrapText="1"/>
    </xf>
    <xf numFmtId="0" fontId="0" fillId="7" borderId="7" xfId="0" applyFill="1" applyBorder="1" applyAlignment="1">
      <alignment horizontal="left" vertical="center" wrapText="1"/>
    </xf>
    <xf numFmtId="0" fontId="0" fillId="7" borderId="12" xfId="0" applyFill="1" applyBorder="1" applyAlignment="1">
      <alignment horizontal="left" vertical="center" wrapText="1"/>
    </xf>
    <xf numFmtId="0" fontId="0" fillId="2" borderId="28" xfId="0" applyFill="1" applyBorder="1" applyAlignment="1">
      <alignment horizontal="left" vertical="center" wrapText="1"/>
    </xf>
    <xf numFmtId="0" fontId="0" fillId="2" borderId="33" xfId="0"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43" fillId="7" borderId="7" xfId="0" applyFont="1" applyFill="1" applyBorder="1" applyAlignment="1">
      <alignment horizontal="left" vertical="center" wrapText="1"/>
    </xf>
    <xf numFmtId="0" fontId="39" fillId="7" borderId="7" xfId="0" applyFont="1" applyFill="1" applyBorder="1" applyAlignment="1">
      <alignment horizontal="left" vertical="center" wrapText="1"/>
    </xf>
    <xf numFmtId="0" fontId="43" fillId="0" borderId="7" xfId="0" applyFont="1" applyBorder="1" applyAlignment="1">
      <alignment horizontal="left" vertical="center" wrapText="1"/>
    </xf>
    <xf numFmtId="0" fontId="39" fillId="0" borderId="7" xfId="0" applyFont="1" applyBorder="1" applyAlignment="1">
      <alignment horizontal="left" vertical="center" wrapText="1"/>
    </xf>
    <xf numFmtId="0" fontId="1" fillId="2" borderId="7" xfId="0" applyFont="1" applyFill="1" applyBorder="1" applyAlignment="1">
      <alignment horizontal="left" vertical="center" wrapText="1"/>
    </xf>
    <xf numFmtId="0" fontId="43" fillId="0" borderId="7" xfId="0" applyFont="1" applyBorder="1" applyAlignment="1">
      <alignment horizontal="center" vertical="center" wrapText="1"/>
    </xf>
    <xf numFmtId="0" fontId="43" fillId="2" borderId="7" xfId="0" applyFont="1" applyFill="1" applyBorder="1" applyAlignment="1">
      <alignment horizontal="left" vertical="center" wrapText="1"/>
    </xf>
    <xf numFmtId="0" fontId="39" fillId="2" borderId="7" xfId="0" applyFont="1" applyFill="1" applyBorder="1" applyAlignment="1">
      <alignment horizontal="left" vertical="center" wrapText="1"/>
    </xf>
    <xf numFmtId="0" fontId="1" fillId="8" borderId="7" xfId="0" applyFont="1" applyFill="1" applyBorder="1" applyAlignment="1">
      <alignment horizontal="right" vertical="center"/>
    </xf>
    <xf numFmtId="0" fontId="39" fillId="0" borderId="7" xfId="0" applyFont="1" applyBorder="1" applyAlignment="1">
      <alignment horizontal="center" vertical="center" wrapText="1"/>
    </xf>
    <xf numFmtId="0" fontId="1" fillId="2" borderId="7" xfId="0" applyFont="1" applyFill="1" applyBorder="1" applyAlignment="1">
      <alignment horizontal="left" vertical="center"/>
    </xf>
    <xf numFmtId="0" fontId="42" fillId="7" borderId="15" xfId="0" applyFont="1" applyFill="1" applyBorder="1" applyAlignment="1">
      <alignment horizontal="right" vertical="center"/>
    </xf>
    <xf numFmtId="0" fontId="42" fillId="7" borderId="16" xfId="0" applyFont="1" applyFill="1" applyBorder="1" applyAlignment="1">
      <alignment horizontal="right" vertical="center"/>
    </xf>
    <xf numFmtId="0" fontId="1" fillId="16" borderId="7" xfId="0" applyFont="1" applyFill="1" applyBorder="1" applyAlignment="1">
      <alignment horizontal="right" vertical="center"/>
    </xf>
    <xf numFmtId="0" fontId="1" fillId="2" borderId="36" xfId="0" applyFont="1" applyFill="1" applyBorder="1" applyAlignment="1">
      <alignment horizontal="left" vertical="center"/>
    </xf>
    <xf numFmtId="0" fontId="1" fillId="2" borderId="39" xfId="0" applyFont="1" applyFill="1" applyBorder="1" applyAlignment="1">
      <alignment horizontal="left" vertical="center"/>
    </xf>
    <xf numFmtId="0" fontId="1" fillId="2" borderId="55" xfId="0" applyFont="1" applyFill="1" applyBorder="1" applyAlignment="1">
      <alignment horizontal="left" vertical="center"/>
    </xf>
    <xf numFmtId="0" fontId="39" fillId="2" borderId="12" xfId="0" applyFont="1" applyFill="1" applyBorder="1" applyAlignment="1">
      <alignment horizontal="left" vertical="center" wrapText="1"/>
    </xf>
    <xf numFmtId="0" fontId="39" fillId="2" borderId="14" xfId="0" applyFont="1" applyFill="1" applyBorder="1" applyAlignment="1">
      <alignment horizontal="left" vertical="center" wrapText="1"/>
    </xf>
    <xf numFmtId="0" fontId="39" fillId="2" borderId="13" xfId="0" applyFont="1" applyFill="1" applyBorder="1" applyAlignment="1">
      <alignment horizontal="left" vertical="center" wrapText="1"/>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0" fontId="1" fillId="2" borderId="13" xfId="0" applyFont="1" applyFill="1" applyBorder="1" applyAlignment="1">
      <alignment horizontal="left" vertical="center"/>
    </xf>
    <xf numFmtId="0" fontId="1" fillId="3" borderId="31" xfId="0" applyFont="1" applyFill="1" applyBorder="1" applyAlignment="1">
      <alignment horizontal="right" vertical="center"/>
    </xf>
    <xf numFmtId="0" fontId="1" fillId="3" borderId="21" xfId="0" applyFont="1" applyFill="1" applyBorder="1" applyAlignment="1">
      <alignment horizontal="right" vertical="center"/>
    </xf>
    <xf numFmtId="0" fontId="1" fillId="3" borderId="32" xfId="0" applyFont="1" applyFill="1" applyBorder="1" applyAlignment="1">
      <alignment horizontal="right" vertical="center"/>
    </xf>
    <xf numFmtId="0" fontId="39" fillId="7" borderId="12" xfId="0" applyFont="1" applyFill="1" applyBorder="1" applyAlignment="1">
      <alignment horizontal="left" vertical="center" wrapText="1"/>
    </xf>
    <xf numFmtId="0" fontId="39" fillId="7" borderId="14" xfId="0" applyFont="1" applyFill="1" applyBorder="1" applyAlignment="1">
      <alignment horizontal="left" vertical="center" wrapText="1"/>
    </xf>
    <xf numFmtId="0" fontId="39" fillId="7" borderId="13" xfId="0" applyFont="1" applyFill="1" applyBorder="1" applyAlignment="1">
      <alignment horizontal="left" vertical="center" wrapText="1"/>
    </xf>
    <xf numFmtId="0" fontId="1" fillId="7" borderId="7" xfId="0" applyFont="1" applyFill="1" applyBorder="1" applyAlignment="1">
      <alignment horizontal="left" vertical="center"/>
    </xf>
    <xf numFmtId="0" fontId="42" fillId="3" borderId="15" xfId="0" applyFont="1" applyFill="1" applyBorder="1" applyAlignment="1">
      <alignment horizontal="right" vertical="center"/>
    </xf>
    <xf numFmtId="0" fontId="42" fillId="3" borderId="16" xfId="0" applyFont="1" applyFill="1" applyBorder="1" applyAlignment="1">
      <alignment horizontal="right" vertical="center"/>
    </xf>
    <xf numFmtId="0" fontId="4" fillId="2" borderId="0" xfId="0" applyFont="1" applyFill="1" applyAlignment="1">
      <alignment horizontal="left" vertical="center" wrapText="1"/>
    </xf>
    <xf numFmtId="0" fontId="8" fillId="2" borderId="15"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1" fillId="0" borderId="7" xfId="0" applyFont="1" applyBorder="1" applyAlignment="1">
      <alignment vertical="center" wrapText="1"/>
    </xf>
    <xf numFmtId="165" fontId="8" fillId="4" borderId="7" xfId="0" applyNumberFormat="1" applyFont="1" applyFill="1" applyBorder="1" applyAlignment="1">
      <alignment vertical="center" wrapText="1"/>
    </xf>
    <xf numFmtId="165" fontId="8" fillId="4" borderId="40" xfId="0" applyNumberFormat="1" applyFont="1" applyFill="1" applyBorder="1" applyAlignment="1">
      <alignment horizontal="left" vertical="center" wrapText="1"/>
    </xf>
    <xf numFmtId="165" fontId="8" fillId="4" borderId="43" xfId="0" applyNumberFormat="1" applyFont="1" applyFill="1" applyBorder="1" applyAlignment="1">
      <alignment horizontal="left" vertical="center" wrapText="1"/>
    </xf>
    <xf numFmtId="165" fontId="0" fillId="4" borderId="7" xfId="0" applyNumberFormat="1" applyFill="1" applyBorder="1" applyAlignment="1">
      <alignment vertical="center" wrapText="1"/>
    </xf>
    <xf numFmtId="165" fontId="0" fillId="4" borderId="40" xfId="0" applyNumberFormat="1" applyFill="1" applyBorder="1" applyAlignment="1">
      <alignment vertical="center" wrapText="1"/>
    </xf>
    <xf numFmtId="165" fontId="0" fillId="4" borderId="27" xfId="0" applyNumberFormat="1" applyFill="1" applyBorder="1" applyAlignment="1">
      <alignment vertical="center" wrapText="1"/>
    </xf>
    <xf numFmtId="165" fontId="0" fillId="4" borderId="43" xfId="0" applyNumberFormat="1" applyFill="1" applyBorder="1" applyAlignment="1">
      <alignment vertical="center" wrapText="1"/>
    </xf>
    <xf numFmtId="0" fontId="1" fillId="16" borderId="7" xfId="0" applyFont="1" applyFill="1" applyBorder="1" applyAlignment="1">
      <alignment vertical="center" wrapText="1"/>
    </xf>
    <xf numFmtId="0" fontId="11" fillId="16" borderId="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AEADF7"/>
      <color rgb="FFC44AC2"/>
      <color rgb="FFF9F9F9"/>
      <color rgb="FFE2C8F1"/>
      <color rgb="FFF8F7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http://www.statssa.gov.za/" TargetMode="External"/><Relationship Id="rId2" Type="http://schemas.openxmlformats.org/officeDocument/2006/relationships/hyperlink" Target="https://www.hst.org.za/publications/Pages/HSTDistrictHealthBarometer.aspx" TargetMode="External"/><Relationship Id="rId1" Type="http://schemas.openxmlformats.org/officeDocument/2006/relationships/hyperlink" Target="https://medicineprices.org.za/" TargetMode="External"/><Relationship Id="rId6" Type="http://schemas.openxmlformats.org/officeDocument/2006/relationships/hyperlink" Target="http://www.health.gov.za/tenders/" TargetMode="External"/><Relationship Id="rId5" Type="http://schemas.openxmlformats.org/officeDocument/2006/relationships/hyperlink" Target="https://www.idealhealthfacility.org.za/" TargetMode="External"/><Relationship Id="rId4" Type="http://schemas.openxmlformats.org/officeDocument/2006/relationships/hyperlink" Target="https://www.idealhealthfacility.org.z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2AF54-BA71-8345-8974-D31762AC2A2B}">
  <dimension ref="A1:A31"/>
  <sheetViews>
    <sheetView tabSelected="1" workbookViewId="0">
      <selection activeCell="A30" sqref="A30"/>
    </sheetView>
  </sheetViews>
  <sheetFormatPr baseColWidth="10" defaultColWidth="10.83203125" defaultRowHeight="16" x14ac:dyDescent="0.2"/>
  <cols>
    <col min="1" max="1" width="124.5" style="19" customWidth="1"/>
    <col min="2" max="16384" width="10.83203125" style="1"/>
  </cols>
  <sheetData>
    <row r="1" spans="1:1" ht="22" x14ac:dyDescent="0.2">
      <c r="A1" s="6" t="s">
        <v>118</v>
      </c>
    </row>
    <row r="2" spans="1:1" ht="22" x14ac:dyDescent="0.2">
      <c r="A2" s="6" t="s">
        <v>119</v>
      </c>
    </row>
    <row r="4" spans="1:1" ht="22" x14ac:dyDescent="0.2">
      <c r="A4" s="53" t="s">
        <v>120</v>
      </c>
    </row>
    <row r="7" spans="1:1" ht="27" x14ac:dyDescent="0.2">
      <c r="A7" s="54" t="s">
        <v>164</v>
      </c>
    </row>
    <row r="8" spans="1:1" ht="21" x14ac:dyDescent="0.25">
      <c r="A8" s="55"/>
    </row>
    <row r="26" spans="1:1" ht="34" x14ac:dyDescent="0.2">
      <c r="A26" s="19" t="s">
        <v>128</v>
      </c>
    </row>
    <row r="30" spans="1:1" ht="24" customHeight="1" x14ac:dyDescent="0.2"/>
    <row r="31" spans="1:1" ht="35" customHeight="1" x14ac:dyDescent="0.2"/>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9EC04-BFB8-D14E-A704-90982B95B60C}">
  <dimension ref="A1:G66"/>
  <sheetViews>
    <sheetView zoomScale="148" zoomScaleNormal="148" workbookViewId="0">
      <selection activeCell="A5" sqref="A5"/>
    </sheetView>
  </sheetViews>
  <sheetFormatPr baseColWidth="10" defaultRowHeight="16" x14ac:dyDescent="0.2"/>
  <cols>
    <col min="1" max="1" width="51.6640625" style="1" customWidth="1"/>
    <col min="2" max="6" width="27.5" style="1" customWidth="1"/>
    <col min="7" max="7" width="15.1640625" style="1" customWidth="1"/>
    <col min="8" max="16384" width="10.83203125" style="1"/>
  </cols>
  <sheetData>
    <row r="1" spans="1:7" ht="22" x14ac:dyDescent="0.25">
      <c r="A1" s="31" t="s">
        <v>75</v>
      </c>
    </row>
    <row r="3" spans="1:7" s="10" customFormat="1" ht="19" x14ac:dyDescent="0.25">
      <c r="A3" s="52" t="s">
        <v>156</v>
      </c>
      <c r="B3" s="30"/>
      <c r="C3" s="30"/>
      <c r="D3" s="30"/>
      <c r="E3" s="30"/>
      <c r="F3" s="30"/>
    </row>
    <row r="4" spans="1:7" ht="17" customHeight="1" x14ac:dyDescent="0.2">
      <c r="A4" s="342" t="s">
        <v>157</v>
      </c>
      <c r="B4" s="342"/>
      <c r="C4" s="342"/>
      <c r="D4" s="342"/>
      <c r="E4" s="342"/>
      <c r="F4" s="342"/>
      <c r="G4" s="342"/>
    </row>
    <row r="5" spans="1:7" ht="25" customHeight="1" x14ac:dyDescent="0.2">
      <c r="A5" s="166" t="s">
        <v>159</v>
      </c>
      <c r="B5" s="495"/>
      <c r="C5" s="496"/>
      <c r="D5" s="496"/>
      <c r="E5" s="496"/>
      <c r="F5" s="497"/>
    </row>
    <row r="6" spans="1:7" ht="25" customHeight="1" x14ac:dyDescent="0.2">
      <c r="A6" s="166" t="s">
        <v>158</v>
      </c>
      <c r="B6" s="495"/>
      <c r="C6" s="496"/>
      <c r="D6" s="496"/>
      <c r="E6" s="496"/>
      <c r="F6" s="497"/>
    </row>
    <row r="7" spans="1:7" ht="25" customHeight="1" x14ac:dyDescent="0.2">
      <c r="A7" s="166" t="s">
        <v>160</v>
      </c>
      <c r="B7" s="495"/>
      <c r="C7" s="496"/>
      <c r="D7" s="496"/>
      <c r="E7" s="496"/>
      <c r="F7" s="497"/>
    </row>
    <row r="8" spans="1:7" x14ac:dyDescent="0.2">
      <c r="A8" s="5"/>
      <c r="B8" s="35"/>
      <c r="C8" s="35"/>
      <c r="D8" s="35"/>
      <c r="E8" s="35"/>
    </row>
    <row r="9" spans="1:7" x14ac:dyDescent="0.2">
      <c r="A9" s="331" t="s">
        <v>250</v>
      </c>
      <c r="B9" s="20"/>
      <c r="C9" s="20"/>
      <c r="D9" s="20"/>
      <c r="E9" s="20"/>
    </row>
    <row r="10" spans="1:7" ht="17" x14ac:dyDescent="0.2">
      <c r="A10" s="32" t="s">
        <v>94</v>
      </c>
      <c r="B10" s="22"/>
      <c r="C10" s="22"/>
      <c r="D10" s="22"/>
      <c r="E10" s="20"/>
    </row>
    <row r="11" spans="1:7" ht="16" customHeight="1" x14ac:dyDescent="0.2">
      <c r="A11" s="344" t="s">
        <v>56</v>
      </c>
      <c r="B11" s="136" t="s">
        <v>9</v>
      </c>
      <c r="C11" s="136" t="s">
        <v>10</v>
      </c>
      <c r="D11" s="136" t="s">
        <v>11</v>
      </c>
      <c r="E11" s="136" t="s">
        <v>12</v>
      </c>
      <c r="F11" s="136" t="s">
        <v>13</v>
      </c>
    </row>
    <row r="12" spans="1:7" ht="16" customHeight="1" x14ac:dyDescent="0.2">
      <c r="A12" s="343" t="s">
        <v>52</v>
      </c>
      <c r="B12" s="126"/>
      <c r="C12" s="126"/>
      <c r="D12" s="126"/>
      <c r="E12" s="126"/>
      <c r="F12" s="126"/>
    </row>
    <row r="13" spans="1:7" ht="16" customHeight="1" x14ac:dyDescent="0.2">
      <c r="A13" s="343" t="s">
        <v>53</v>
      </c>
      <c r="B13" s="154"/>
      <c r="C13" s="154"/>
      <c r="D13" s="154"/>
      <c r="E13" s="154"/>
      <c r="F13" s="154"/>
    </row>
    <row r="14" spans="1:7" ht="16" customHeight="1" x14ac:dyDescent="0.2">
      <c r="A14" s="344" t="s">
        <v>59</v>
      </c>
      <c r="B14" s="155"/>
      <c r="C14" s="155"/>
      <c r="D14" s="155"/>
      <c r="E14" s="155"/>
      <c r="F14" s="156"/>
    </row>
    <row r="15" spans="1:7" ht="16" customHeight="1" x14ac:dyDescent="0.2">
      <c r="A15" s="343" t="s">
        <v>52</v>
      </c>
      <c r="B15" s="157"/>
      <c r="C15" s="157"/>
      <c r="D15" s="157"/>
      <c r="E15" s="157"/>
      <c r="F15" s="157"/>
    </row>
    <row r="16" spans="1:7" ht="16" customHeight="1" x14ac:dyDescent="0.2">
      <c r="A16" s="343" t="s">
        <v>53</v>
      </c>
      <c r="B16" s="126"/>
      <c r="C16" s="126"/>
      <c r="D16" s="126"/>
      <c r="E16" s="126"/>
      <c r="F16" s="126"/>
    </row>
    <row r="17" spans="1:7" ht="16" customHeight="1" x14ac:dyDescent="0.2">
      <c r="A17" s="344" t="s">
        <v>235</v>
      </c>
      <c r="B17" s="155"/>
      <c r="C17" s="155"/>
      <c r="D17" s="155"/>
      <c r="E17" s="155"/>
      <c r="F17" s="156"/>
    </row>
    <row r="18" spans="1:7" ht="16" customHeight="1" x14ac:dyDescent="0.2">
      <c r="A18" s="343" t="s">
        <v>52</v>
      </c>
      <c r="B18" s="157"/>
      <c r="C18" s="157"/>
      <c r="D18" s="157"/>
      <c r="E18" s="157"/>
      <c r="F18" s="157"/>
    </row>
    <row r="19" spans="1:7" ht="16" customHeight="1" x14ac:dyDescent="0.2">
      <c r="A19" s="343" t="s">
        <v>53</v>
      </c>
      <c r="B19" s="126"/>
      <c r="C19" s="126"/>
      <c r="D19" s="126"/>
      <c r="E19" s="126"/>
      <c r="F19" s="126"/>
    </row>
    <row r="20" spans="1:7" ht="16" customHeight="1" x14ac:dyDescent="0.2">
      <c r="A20" s="341"/>
      <c r="B20" s="338"/>
      <c r="C20" s="338"/>
      <c r="D20" s="338"/>
      <c r="E20" s="338"/>
      <c r="F20" s="338"/>
    </row>
    <row r="21" spans="1:7" ht="17" x14ac:dyDescent="0.2">
      <c r="A21" s="32" t="s">
        <v>93</v>
      </c>
      <c r="B21" s="33"/>
      <c r="C21" s="33"/>
      <c r="D21" s="33"/>
      <c r="E21" s="33"/>
      <c r="F21" s="33"/>
    </row>
    <row r="22" spans="1:7" ht="16" customHeight="1" x14ac:dyDescent="0.2">
      <c r="A22" s="344" t="s">
        <v>55</v>
      </c>
      <c r="B22" s="165" t="s">
        <v>9</v>
      </c>
      <c r="C22" s="165" t="s">
        <v>10</v>
      </c>
      <c r="D22" s="165" t="s">
        <v>11</v>
      </c>
      <c r="E22" s="165" t="s">
        <v>12</v>
      </c>
      <c r="F22" s="165" t="s">
        <v>13</v>
      </c>
    </row>
    <row r="23" spans="1:7" ht="16" customHeight="1" x14ac:dyDescent="0.2">
      <c r="A23" s="343" t="s">
        <v>52</v>
      </c>
      <c r="B23" s="126"/>
      <c r="C23" s="126"/>
      <c r="D23" s="126"/>
      <c r="E23" s="126"/>
      <c r="F23" s="126"/>
    </row>
    <row r="24" spans="1:7" ht="16" customHeight="1" x14ac:dyDescent="0.2">
      <c r="A24" s="343" t="s">
        <v>53</v>
      </c>
      <c r="B24" s="126"/>
      <c r="C24" s="126"/>
      <c r="D24" s="126"/>
      <c r="E24" s="126"/>
      <c r="F24" s="126"/>
    </row>
    <row r="25" spans="1:7" ht="16" customHeight="1" x14ac:dyDescent="0.2">
      <c r="A25" s="344" t="s">
        <v>246</v>
      </c>
      <c r="B25" s="316"/>
      <c r="C25" s="316"/>
      <c r="D25" s="316"/>
      <c r="E25" s="316"/>
      <c r="F25" s="345"/>
    </row>
    <row r="26" spans="1:7" ht="16" customHeight="1" x14ac:dyDescent="0.2">
      <c r="A26" s="343" t="s">
        <v>52</v>
      </c>
      <c r="B26" s="126"/>
      <c r="C26" s="126"/>
      <c r="D26" s="126"/>
      <c r="E26" s="126"/>
      <c r="F26" s="126"/>
    </row>
    <row r="27" spans="1:7" ht="16" customHeight="1" x14ac:dyDescent="0.2">
      <c r="A27" s="343" t="s">
        <v>53</v>
      </c>
      <c r="B27" s="126"/>
      <c r="C27" s="126"/>
      <c r="D27" s="126"/>
      <c r="E27" s="126"/>
      <c r="F27" s="126"/>
    </row>
    <row r="28" spans="1:7" ht="16" customHeight="1" x14ac:dyDescent="0.2">
      <c r="A28" s="344" t="s">
        <v>238</v>
      </c>
      <c r="B28" s="316"/>
      <c r="C28" s="316"/>
      <c r="D28" s="316"/>
      <c r="E28" s="316"/>
      <c r="F28" s="345"/>
    </row>
    <row r="29" spans="1:7" ht="16" customHeight="1" x14ac:dyDescent="0.2">
      <c r="A29" s="343" t="s">
        <v>52</v>
      </c>
      <c r="B29" s="126"/>
      <c r="C29" s="126"/>
      <c r="D29" s="126"/>
      <c r="E29" s="126"/>
      <c r="F29" s="126"/>
    </row>
    <row r="30" spans="1:7" ht="16" customHeight="1" x14ac:dyDescent="0.2">
      <c r="A30" s="343" t="s">
        <v>53</v>
      </c>
      <c r="B30" s="126"/>
      <c r="C30" s="126"/>
      <c r="D30" s="126"/>
      <c r="E30" s="126"/>
      <c r="F30" s="126"/>
    </row>
    <row r="31" spans="1:7" ht="16" customHeight="1" x14ac:dyDescent="0.2">
      <c r="A31" s="341"/>
      <c r="B31" s="341"/>
      <c r="C31" s="338"/>
      <c r="D31" s="338"/>
      <c r="E31" s="338"/>
      <c r="F31" s="338"/>
      <c r="G31" s="338"/>
    </row>
    <row r="32" spans="1:7" ht="19" x14ac:dyDescent="0.25">
      <c r="A32" s="52" t="s">
        <v>247</v>
      </c>
    </row>
    <row r="33" spans="1:6" x14ac:dyDescent="0.2">
      <c r="A33" s="28" t="s">
        <v>157</v>
      </c>
      <c r="B33" s="66"/>
    </row>
    <row r="34" spans="1:6" x14ac:dyDescent="0.2">
      <c r="A34" s="167" t="s">
        <v>248</v>
      </c>
      <c r="B34" s="66"/>
    </row>
    <row r="35" spans="1:6" x14ac:dyDescent="0.2">
      <c r="A35" s="167"/>
      <c r="B35" s="66"/>
    </row>
    <row r="36" spans="1:6" x14ac:dyDescent="0.2">
      <c r="A36" s="331" t="s">
        <v>249</v>
      </c>
      <c r="B36" s="20"/>
    </row>
    <row r="37" spans="1:6" x14ac:dyDescent="0.2">
      <c r="A37" s="342"/>
      <c r="B37" s="136" t="s">
        <v>9</v>
      </c>
      <c r="C37" s="136" t="s">
        <v>10</v>
      </c>
      <c r="D37" s="136" t="s">
        <v>11</v>
      </c>
      <c r="E37" s="136" t="s">
        <v>12</v>
      </c>
      <c r="F37" s="136" t="s">
        <v>13</v>
      </c>
    </row>
    <row r="38" spans="1:6" ht="21" customHeight="1" x14ac:dyDescent="0.2">
      <c r="A38" s="171" t="s">
        <v>251</v>
      </c>
      <c r="B38" s="126"/>
      <c r="C38" s="126"/>
      <c r="D38" s="126"/>
      <c r="E38" s="126"/>
      <c r="F38" s="126"/>
    </row>
    <row r="39" spans="1:6" ht="21" customHeight="1" x14ac:dyDescent="0.2">
      <c r="A39" s="171" t="s">
        <v>252</v>
      </c>
      <c r="B39" s="126"/>
      <c r="C39" s="126"/>
      <c r="D39" s="126"/>
      <c r="E39" s="126"/>
      <c r="F39" s="126"/>
    </row>
    <row r="42" spans="1:6" ht="19" x14ac:dyDescent="0.25">
      <c r="A42" s="52" t="s">
        <v>253</v>
      </c>
      <c r="B42" s="10"/>
      <c r="C42" s="10"/>
      <c r="D42" s="10"/>
      <c r="E42" s="10"/>
      <c r="F42" s="10"/>
    </row>
    <row r="43" spans="1:6" x14ac:dyDescent="0.2">
      <c r="A43" s="29" t="s">
        <v>254</v>
      </c>
    </row>
    <row r="44" spans="1:6" ht="19" x14ac:dyDescent="0.25">
      <c r="A44" s="346"/>
      <c r="B44" s="347"/>
      <c r="C44" s="347"/>
      <c r="D44" s="347"/>
      <c r="E44" s="347"/>
    </row>
    <row r="45" spans="1:6" x14ac:dyDescent="0.2">
      <c r="A45" s="331" t="s">
        <v>255</v>
      </c>
      <c r="B45" s="20"/>
      <c r="C45" s="20"/>
      <c r="D45" s="20"/>
      <c r="E45" s="20"/>
    </row>
    <row r="46" spans="1:6" ht="17" x14ac:dyDescent="0.2">
      <c r="A46" s="32" t="s">
        <v>94</v>
      </c>
      <c r="B46" s="22"/>
      <c r="C46" s="22"/>
      <c r="D46" s="22"/>
      <c r="E46" s="20"/>
    </row>
    <row r="47" spans="1:6" ht="17" x14ac:dyDescent="0.2">
      <c r="A47" s="344" t="s">
        <v>56</v>
      </c>
      <c r="B47" s="136" t="s">
        <v>9</v>
      </c>
      <c r="C47" s="136" t="s">
        <v>10</v>
      </c>
      <c r="D47" s="136" t="s">
        <v>11</v>
      </c>
      <c r="E47" s="136" t="s">
        <v>12</v>
      </c>
      <c r="F47" s="136" t="s">
        <v>13</v>
      </c>
    </row>
    <row r="48" spans="1:6" ht="17" x14ac:dyDescent="0.2">
      <c r="A48" s="343" t="s">
        <v>52</v>
      </c>
      <c r="B48" s="126"/>
      <c r="C48" s="126"/>
      <c r="D48" s="126"/>
      <c r="E48" s="126"/>
      <c r="F48" s="126"/>
    </row>
    <row r="49" spans="1:6" ht="17" x14ac:dyDescent="0.2">
      <c r="A49" s="343" t="s">
        <v>53</v>
      </c>
      <c r="B49" s="154"/>
      <c r="C49" s="154"/>
      <c r="D49" s="154"/>
      <c r="E49" s="154"/>
      <c r="F49" s="154"/>
    </row>
    <row r="50" spans="1:6" ht="17" x14ac:dyDescent="0.2">
      <c r="A50" s="344" t="s">
        <v>59</v>
      </c>
      <c r="B50" s="155"/>
      <c r="C50" s="155"/>
      <c r="D50" s="155"/>
      <c r="E50" s="155"/>
      <c r="F50" s="156"/>
    </row>
    <row r="51" spans="1:6" ht="17" x14ac:dyDescent="0.2">
      <c r="A51" s="343" t="s">
        <v>52</v>
      </c>
      <c r="B51" s="157"/>
      <c r="C51" s="157"/>
      <c r="D51" s="157"/>
      <c r="E51" s="157"/>
      <c r="F51" s="157"/>
    </row>
    <row r="52" spans="1:6" ht="17" x14ac:dyDescent="0.2">
      <c r="A52" s="343" t="s">
        <v>53</v>
      </c>
      <c r="B52" s="126"/>
      <c r="C52" s="126"/>
      <c r="D52" s="126"/>
      <c r="E52" s="126"/>
      <c r="F52" s="126"/>
    </row>
    <row r="53" spans="1:6" ht="17" x14ac:dyDescent="0.2">
      <c r="A53" s="344" t="s">
        <v>235</v>
      </c>
      <c r="B53" s="155"/>
      <c r="C53" s="155"/>
      <c r="D53" s="155"/>
      <c r="E53" s="155"/>
      <c r="F53" s="156"/>
    </row>
    <row r="54" spans="1:6" ht="17" x14ac:dyDescent="0.2">
      <c r="A54" s="343" t="s">
        <v>52</v>
      </c>
      <c r="B54" s="157"/>
      <c r="C54" s="157"/>
      <c r="D54" s="157"/>
      <c r="E54" s="157"/>
      <c r="F54" s="157"/>
    </row>
    <row r="55" spans="1:6" ht="17" x14ac:dyDescent="0.2">
      <c r="A55" s="343" t="s">
        <v>53</v>
      </c>
      <c r="B55" s="126"/>
      <c r="C55" s="126"/>
      <c r="D55" s="126"/>
      <c r="E55" s="126"/>
      <c r="F55" s="126"/>
    </row>
    <row r="56" spans="1:6" x14ac:dyDescent="0.2">
      <c r="A56" s="341"/>
      <c r="B56" s="338"/>
      <c r="C56" s="338"/>
      <c r="D56" s="338"/>
      <c r="E56" s="338"/>
      <c r="F56" s="338"/>
    </row>
    <row r="57" spans="1:6" ht="17" x14ac:dyDescent="0.2">
      <c r="A57" s="32" t="s">
        <v>93</v>
      </c>
      <c r="B57" s="33"/>
      <c r="C57" s="33"/>
      <c r="D57" s="33"/>
      <c r="E57" s="33"/>
      <c r="F57" s="33"/>
    </row>
    <row r="58" spans="1:6" ht="17" x14ac:dyDescent="0.2">
      <c r="A58" s="344" t="s">
        <v>55</v>
      </c>
      <c r="B58" s="172" t="s">
        <v>9</v>
      </c>
      <c r="C58" s="172" t="s">
        <v>10</v>
      </c>
      <c r="D58" s="172" t="s">
        <v>11</v>
      </c>
      <c r="E58" s="172" t="s">
        <v>12</v>
      </c>
      <c r="F58" s="172" t="s">
        <v>13</v>
      </c>
    </row>
    <row r="59" spans="1:6" ht="17" x14ac:dyDescent="0.2">
      <c r="A59" s="343" t="s">
        <v>52</v>
      </c>
      <c r="B59" s="126"/>
      <c r="C59" s="126"/>
      <c r="D59" s="126"/>
      <c r="E59" s="126"/>
      <c r="F59" s="126"/>
    </row>
    <row r="60" spans="1:6" ht="17" x14ac:dyDescent="0.2">
      <c r="A60" s="343" t="s">
        <v>53</v>
      </c>
      <c r="B60" s="126"/>
      <c r="C60" s="126"/>
      <c r="D60" s="126"/>
      <c r="E60" s="126"/>
      <c r="F60" s="126"/>
    </row>
    <row r="61" spans="1:6" ht="17" x14ac:dyDescent="0.2">
      <c r="A61" s="344" t="s">
        <v>246</v>
      </c>
      <c r="B61" s="316"/>
      <c r="C61" s="316"/>
      <c r="D61" s="316"/>
      <c r="E61" s="316"/>
      <c r="F61" s="345"/>
    </row>
    <row r="62" spans="1:6" ht="17" x14ac:dyDescent="0.2">
      <c r="A62" s="343" t="s">
        <v>52</v>
      </c>
      <c r="B62" s="126"/>
      <c r="C62" s="126"/>
      <c r="D62" s="126"/>
      <c r="E62" s="126"/>
      <c r="F62" s="126"/>
    </row>
    <row r="63" spans="1:6" ht="17" x14ac:dyDescent="0.2">
      <c r="A63" s="343" t="s">
        <v>53</v>
      </c>
      <c r="B63" s="126"/>
      <c r="C63" s="126"/>
      <c r="D63" s="126"/>
      <c r="E63" s="126"/>
      <c r="F63" s="126"/>
    </row>
    <row r="64" spans="1:6" ht="17" x14ac:dyDescent="0.2">
      <c r="A64" s="344" t="s">
        <v>238</v>
      </c>
      <c r="B64" s="316"/>
      <c r="C64" s="316"/>
      <c r="D64" s="316"/>
      <c r="E64" s="316"/>
      <c r="F64" s="345"/>
    </row>
    <row r="65" spans="1:6" ht="17" x14ac:dyDescent="0.2">
      <c r="A65" s="343" t="s">
        <v>52</v>
      </c>
      <c r="B65" s="126"/>
      <c r="C65" s="126"/>
      <c r="D65" s="126"/>
      <c r="E65" s="126"/>
      <c r="F65" s="126"/>
    </row>
    <row r="66" spans="1:6" ht="17" x14ac:dyDescent="0.2">
      <c r="A66" s="343" t="s">
        <v>53</v>
      </c>
      <c r="B66" s="126"/>
      <c r="C66" s="126"/>
      <c r="D66" s="126"/>
      <c r="E66" s="126"/>
      <c r="F66" s="126"/>
    </row>
  </sheetData>
  <mergeCells count="3">
    <mergeCell ref="B5:F5"/>
    <mergeCell ref="B6:F6"/>
    <mergeCell ref="B7:F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D49E6-8C3B-2044-B504-ED4CB3161B2C}">
  <dimension ref="A1:C10"/>
  <sheetViews>
    <sheetView workbookViewId="0">
      <selection activeCell="C9" sqref="C9"/>
    </sheetView>
  </sheetViews>
  <sheetFormatPr baseColWidth="10" defaultColWidth="10.83203125" defaultRowHeight="16" x14ac:dyDescent="0.2"/>
  <cols>
    <col min="1" max="1" width="34.1640625" style="163" customWidth="1"/>
    <col min="2" max="2" width="34.6640625" style="163" customWidth="1"/>
    <col min="3" max="3" width="40.83203125" style="163" customWidth="1"/>
    <col min="4" max="14" width="19.6640625" style="163" customWidth="1"/>
    <col min="15" max="16384" width="10.83203125" style="163"/>
  </cols>
  <sheetData>
    <row r="1" spans="1:3" s="7" customFormat="1" ht="22" x14ac:dyDescent="0.2">
      <c r="A1" s="6" t="s">
        <v>1</v>
      </c>
    </row>
    <row r="3" spans="1:3" s="161" customFormat="1" x14ac:dyDescent="0.2">
      <c r="A3" s="94" t="s">
        <v>3</v>
      </c>
      <c r="B3" s="94" t="s">
        <v>4</v>
      </c>
      <c r="C3" s="94" t="s">
        <v>108</v>
      </c>
    </row>
    <row r="4" spans="1:3" s="161" customFormat="1" ht="57" customHeight="1" x14ac:dyDescent="0.2">
      <c r="A4" s="94" t="s">
        <v>2</v>
      </c>
      <c r="B4" s="88" t="s">
        <v>6</v>
      </c>
      <c r="C4" s="162" t="s">
        <v>5</v>
      </c>
    </row>
    <row r="5" spans="1:3" s="161" customFormat="1" ht="48" x14ac:dyDescent="0.2">
      <c r="A5" s="498" t="s">
        <v>109</v>
      </c>
      <c r="B5" s="88" t="s">
        <v>153</v>
      </c>
      <c r="C5" s="162" t="s">
        <v>154</v>
      </c>
    </row>
    <row r="6" spans="1:3" s="161" customFormat="1" ht="32" x14ac:dyDescent="0.2">
      <c r="A6" s="498"/>
      <c r="B6" s="88" t="s">
        <v>110</v>
      </c>
      <c r="C6" s="162" t="s">
        <v>111</v>
      </c>
    </row>
    <row r="7" spans="1:3" s="161" customFormat="1" x14ac:dyDescent="0.2">
      <c r="A7" s="94" t="s">
        <v>112</v>
      </c>
      <c r="B7" s="88" t="s">
        <v>113</v>
      </c>
      <c r="C7" s="88"/>
    </row>
    <row r="8" spans="1:3" s="161" customFormat="1" ht="32" x14ac:dyDescent="0.2">
      <c r="A8" s="498" t="s">
        <v>290</v>
      </c>
      <c r="B8" s="88" t="s">
        <v>114</v>
      </c>
      <c r="C8" s="162" t="s">
        <v>115</v>
      </c>
    </row>
    <row r="9" spans="1:3" s="161" customFormat="1" x14ac:dyDescent="0.2">
      <c r="A9" s="498"/>
      <c r="B9" s="88" t="s">
        <v>116</v>
      </c>
      <c r="C9" s="162" t="s">
        <v>155</v>
      </c>
    </row>
    <row r="10" spans="1:3" s="161" customFormat="1" x14ac:dyDescent="0.2">
      <c r="A10" s="498"/>
      <c r="B10" s="88" t="s">
        <v>117</v>
      </c>
      <c r="C10" s="162" t="s">
        <v>155</v>
      </c>
    </row>
  </sheetData>
  <mergeCells count="2">
    <mergeCell ref="A5:A6"/>
    <mergeCell ref="A8:A10"/>
  </mergeCells>
  <hyperlinks>
    <hyperlink ref="C6" r:id="rId1" display="https://medicineprices.org.za/" xr:uid="{16468442-6FC1-474C-865A-CB47F9536E32}"/>
    <hyperlink ref="C8" r:id="rId2" display="https://www.hst.org.za/publications/Pages/HSTDistrictHealthBarometer.aspx" xr:uid="{20A025BF-9BD9-2740-B391-58F3B6804DF1}"/>
    <hyperlink ref="C4" r:id="rId3" xr:uid="{ACF2CF86-18CD-914D-BCC1-2ADA195162CC}"/>
    <hyperlink ref="C9" r:id="rId4" xr:uid="{706780F3-8E78-2242-8CF1-59E8E584B6B7}"/>
    <hyperlink ref="C10" r:id="rId5" xr:uid="{1BED4A8D-CD40-6049-9513-1E732516A501}"/>
    <hyperlink ref="C5" r:id="rId6" xr:uid="{9C00C527-AB19-5840-B333-79B714A623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34332-9770-0249-B8C2-1E8653CFB085}">
  <dimension ref="A1:B20"/>
  <sheetViews>
    <sheetView zoomScale="110" zoomScaleNormal="110" workbookViewId="0">
      <selection activeCell="B18" sqref="B18"/>
    </sheetView>
  </sheetViews>
  <sheetFormatPr baseColWidth="10" defaultRowHeight="16" x14ac:dyDescent="0.2"/>
  <cols>
    <col min="1" max="1" width="23.1640625" style="37" customWidth="1"/>
    <col min="2" max="2" width="97.1640625" style="37" customWidth="1"/>
    <col min="3" max="3" width="19.33203125" style="38" customWidth="1"/>
    <col min="4" max="16384" width="10.83203125" style="38"/>
  </cols>
  <sheetData>
    <row r="1" spans="1:2" ht="22" x14ac:dyDescent="0.2">
      <c r="A1" s="6" t="s">
        <v>63</v>
      </c>
    </row>
    <row r="3" spans="1:2" s="50" customFormat="1" ht="15" x14ac:dyDescent="0.2">
      <c r="A3" s="367" t="s">
        <v>129</v>
      </c>
      <c r="B3" s="367"/>
    </row>
    <row r="4" spans="1:2" s="50" customFormat="1" ht="15" x14ac:dyDescent="0.2">
      <c r="A4" s="368" t="s">
        <v>64</v>
      </c>
      <c r="B4" s="368"/>
    </row>
    <row r="5" spans="1:2" s="50" customFormat="1" ht="15" x14ac:dyDescent="0.2">
      <c r="B5" s="56"/>
    </row>
    <row r="6" spans="1:2" s="50" customFormat="1" ht="15" x14ac:dyDescent="0.2">
      <c r="A6" s="367" t="s">
        <v>65</v>
      </c>
      <c r="B6" s="367"/>
    </row>
    <row r="7" spans="1:2" s="50" customFormat="1" x14ac:dyDescent="0.2">
      <c r="A7" s="56" t="s">
        <v>24</v>
      </c>
      <c r="B7" s="56" t="s">
        <v>26</v>
      </c>
    </row>
    <row r="8" spans="1:2" s="50" customFormat="1" x14ac:dyDescent="0.2">
      <c r="A8" s="56" t="s">
        <v>25</v>
      </c>
      <c r="B8" s="56" t="s">
        <v>28</v>
      </c>
    </row>
    <row r="9" spans="1:2" s="50" customFormat="1" x14ac:dyDescent="0.2">
      <c r="A9" s="56" t="s">
        <v>27</v>
      </c>
      <c r="B9" s="56" t="s">
        <v>29</v>
      </c>
    </row>
    <row r="10" spans="1:2" s="50" customFormat="1" ht="15" x14ac:dyDescent="0.2">
      <c r="A10" s="56"/>
      <c r="B10" s="56"/>
    </row>
    <row r="11" spans="1:2" s="50" customFormat="1" ht="15" x14ac:dyDescent="0.2">
      <c r="A11" s="368" t="s">
        <v>66</v>
      </c>
      <c r="B11" s="368"/>
    </row>
    <row r="12" spans="1:2" s="50" customFormat="1" ht="32" x14ac:dyDescent="0.2">
      <c r="A12" s="57" t="s">
        <v>23</v>
      </c>
      <c r="B12" s="56" t="s">
        <v>71</v>
      </c>
    </row>
    <row r="13" spans="1:2" s="50" customFormat="1" ht="32" x14ac:dyDescent="0.2">
      <c r="A13" s="58" t="s">
        <v>67</v>
      </c>
      <c r="B13" s="56" t="s">
        <v>72</v>
      </c>
    </row>
    <row r="14" spans="1:2" s="50" customFormat="1" ht="32" x14ac:dyDescent="0.2">
      <c r="A14" s="59" t="s">
        <v>40</v>
      </c>
      <c r="B14" s="56" t="s">
        <v>73</v>
      </c>
    </row>
    <row r="15" spans="1:2" s="50" customFormat="1" ht="48" x14ac:dyDescent="0.2">
      <c r="A15" s="60" t="s">
        <v>68</v>
      </c>
      <c r="B15" s="56" t="s">
        <v>95</v>
      </c>
    </row>
    <row r="16" spans="1:2" s="50" customFormat="1" ht="32" x14ac:dyDescent="0.2">
      <c r="A16" s="61" t="s">
        <v>50</v>
      </c>
      <c r="B16" s="56" t="s">
        <v>74</v>
      </c>
    </row>
    <row r="17" spans="1:2" s="349" customFormat="1" x14ac:dyDescent="0.2">
      <c r="A17" s="357" t="s">
        <v>265</v>
      </c>
      <c r="B17" s="348" t="s">
        <v>266</v>
      </c>
    </row>
    <row r="18" spans="1:2" s="50" customFormat="1" ht="32" x14ac:dyDescent="0.2">
      <c r="A18" s="62" t="s">
        <v>69</v>
      </c>
      <c r="B18" s="56" t="s">
        <v>96</v>
      </c>
    </row>
    <row r="19" spans="1:2" s="50" customFormat="1" x14ac:dyDescent="0.2">
      <c r="A19" s="56" t="s">
        <v>70</v>
      </c>
      <c r="B19" s="56"/>
    </row>
    <row r="20" spans="1:2" s="50" customFormat="1" x14ac:dyDescent="0.2">
      <c r="A20" s="56" t="s">
        <v>75</v>
      </c>
      <c r="B20" s="56" t="s">
        <v>97</v>
      </c>
    </row>
  </sheetData>
  <mergeCells count="4">
    <mergeCell ref="A3:B3"/>
    <mergeCell ref="A4:B4"/>
    <mergeCell ref="A6:B6"/>
    <mergeCell ref="A11:B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A4C58-D47F-8046-8689-DF54D89B746F}">
  <sheetPr>
    <tabColor theme="7" tint="0.79998168889431442"/>
  </sheetPr>
  <dimension ref="A1:L68"/>
  <sheetViews>
    <sheetView zoomScale="120" zoomScaleNormal="120" workbookViewId="0">
      <selection activeCell="B58" sqref="B58"/>
    </sheetView>
  </sheetViews>
  <sheetFormatPr baseColWidth="10" defaultColWidth="10.83203125" defaultRowHeight="16" x14ac:dyDescent="0.2"/>
  <cols>
    <col min="1" max="1" width="36" style="5" customWidth="1"/>
    <col min="2" max="9" width="17.1640625" style="35" customWidth="1"/>
    <col min="10" max="16384" width="10.83203125" style="35"/>
  </cols>
  <sheetData>
    <row r="1" spans="1:9" ht="21" x14ac:dyDescent="0.25">
      <c r="A1" s="12" t="s">
        <v>23</v>
      </c>
    </row>
    <row r="3" spans="1:9" x14ac:dyDescent="0.2">
      <c r="A3" s="28" t="s">
        <v>105</v>
      </c>
    </row>
    <row r="4" spans="1:9" x14ac:dyDescent="0.2">
      <c r="A4" s="368" t="s">
        <v>127</v>
      </c>
      <c r="B4" s="368"/>
      <c r="C4" s="368"/>
      <c r="D4" s="368"/>
      <c r="E4" s="368"/>
      <c r="F4" s="368"/>
      <c r="G4" s="368"/>
      <c r="H4" s="368"/>
      <c r="I4" s="368"/>
    </row>
    <row r="5" spans="1:9" x14ac:dyDescent="0.2">
      <c r="A5" s="368" t="s">
        <v>130</v>
      </c>
      <c r="B5" s="368"/>
      <c r="C5" s="368"/>
      <c r="D5" s="368"/>
      <c r="E5" s="368"/>
      <c r="F5" s="368"/>
      <c r="G5" s="368"/>
      <c r="H5" s="368"/>
      <c r="I5" s="368"/>
    </row>
    <row r="6" spans="1:9" x14ac:dyDescent="0.2">
      <c r="A6" s="368" t="s">
        <v>131</v>
      </c>
      <c r="B6" s="368"/>
      <c r="C6" s="368"/>
      <c r="D6" s="368"/>
      <c r="E6" s="368"/>
      <c r="F6" s="368"/>
      <c r="G6" s="368"/>
      <c r="H6" s="368"/>
      <c r="I6" s="368"/>
    </row>
    <row r="7" spans="1:9" ht="35" customHeight="1" x14ac:dyDescent="0.2">
      <c r="A7" s="367" t="s">
        <v>165</v>
      </c>
      <c r="B7" s="367"/>
      <c r="C7" s="367"/>
      <c r="D7" s="367"/>
      <c r="E7" s="367"/>
      <c r="F7" s="367"/>
      <c r="G7" s="367"/>
      <c r="H7" s="367"/>
      <c r="I7" s="367"/>
    </row>
    <row r="8" spans="1:9" ht="35" customHeight="1" x14ac:dyDescent="0.2">
      <c r="A8" s="367" t="s">
        <v>166</v>
      </c>
      <c r="B8" s="367"/>
      <c r="C8" s="367"/>
      <c r="D8" s="367"/>
      <c r="E8" s="367"/>
      <c r="F8" s="367"/>
      <c r="G8" s="367"/>
      <c r="H8" s="367"/>
      <c r="I8" s="367"/>
    </row>
    <row r="9" spans="1:9" ht="35" customHeight="1" x14ac:dyDescent="0.2">
      <c r="A9" s="367" t="s">
        <v>167</v>
      </c>
      <c r="B9" s="367"/>
      <c r="C9" s="367"/>
      <c r="D9" s="367"/>
      <c r="E9" s="367"/>
      <c r="F9" s="367"/>
      <c r="G9" s="367"/>
      <c r="H9" s="367"/>
      <c r="I9" s="367"/>
    </row>
    <row r="10" spans="1:9" x14ac:dyDescent="0.2">
      <c r="A10" s="167"/>
      <c r="B10" s="167"/>
      <c r="C10" s="167"/>
      <c r="D10" s="167"/>
      <c r="E10" s="167"/>
      <c r="F10" s="167"/>
      <c r="G10" s="167"/>
      <c r="H10" s="167"/>
      <c r="I10" s="167"/>
    </row>
    <row r="11" spans="1:9" x14ac:dyDescent="0.2">
      <c r="A11" s="28" t="s">
        <v>106</v>
      </c>
      <c r="C11" s="48"/>
      <c r="D11" s="48"/>
      <c r="E11" s="48"/>
      <c r="F11" s="48"/>
      <c r="G11" s="48"/>
      <c r="H11" s="48"/>
    </row>
    <row r="12" spans="1:9" x14ac:dyDescent="0.2">
      <c r="A12" s="367" t="s">
        <v>168</v>
      </c>
      <c r="B12" s="367"/>
      <c r="C12" s="367"/>
      <c r="D12" s="367"/>
      <c r="E12" s="367"/>
      <c r="F12" s="367"/>
      <c r="G12" s="367"/>
      <c r="H12" s="367"/>
      <c r="I12" s="367"/>
    </row>
    <row r="13" spans="1:9" x14ac:dyDescent="0.2">
      <c r="A13" s="38"/>
      <c r="C13" s="48"/>
      <c r="D13" s="48"/>
      <c r="E13" s="48"/>
      <c r="F13" s="48"/>
      <c r="G13" s="48"/>
      <c r="H13" s="48"/>
    </row>
    <row r="14" spans="1:9" x14ac:dyDescent="0.2">
      <c r="A14" s="38" t="s">
        <v>171</v>
      </c>
      <c r="C14" s="48"/>
      <c r="D14" s="48"/>
      <c r="E14" s="48"/>
      <c r="F14" s="48"/>
      <c r="G14" s="48"/>
      <c r="H14" s="48"/>
    </row>
    <row r="15" spans="1:9" x14ac:dyDescent="0.2">
      <c r="A15" s="318" t="s">
        <v>123</v>
      </c>
      <c r="B15" s="48"/>
      <c r="C15" s="48"/>
      <c r="D15" s="48"/>
      <c r="E15" s="48"/>
      <c r="F15" s="48"/>
      <c r="G15" s="48"/>
    </row>
    <row r="16" spans="1:9" x14ac:dyDescent="0.2">
      <c r="A16" s="318" t="s">
        <v>169</v>
      </c>
      <c r="B16" s="48"/>
      <c r="C16" s="48"/>
      <c r="D16" s="48"/>
      <c r="E16" s="48"/>
      <c r="F16" s="48"/>
      <c r="G16" s="48"/>
    </row>
    <row r="17" spans="1:9" x14ac:dyDescent="0.2">
      <c r="A17" s="318" t="s">
        <v>31</v>
      </c>
      <c r="B17" s="48"/>
      <c r="C17" s="48"/>
      <c r="D17" s="48"/>
      <c r="E17" s="48"/>
      <c r="F17" s="48"/>
      <c r="G17" s="48"/>
    </row>
    <row r="18" spans="1:9" x14ac:dyDescent="0.2">
      <c r="A18" s="318" t="s">
        <v>170</v>
      </c>
      <c r="B18" s="48"/>
      <c r="C18" s="48"/>
      <c r="D18" s="48"/>
      <c r="E18" s="48"/>
      <c r="F18" s="48"/>
      <c r="G18" s="48"/>
    </row>
    <row r="19" spans="1:9" ht="23" customHeight="1" x14ac:dyDescent="0.2">
      <c r="C19" s="48"/>
      <c r="D19" s="48"/>
      <c r="E19" s="48"/>
      <c r="F19" s="48"/>
      <c r="G19" s="48"/>
      <c r="H19" s="48"/>
      <c r="I19" s="48"/>
    </row>
    <row r="20" spans="1:9" ht="19" customHeight="1" x14ac:dyDescent="0.2">
      <c r="A20" s="159" t="s">
        <v>175</v>
      </c>
      <c r="B20" s="358" t="s">
        <v>174</v>
      </c>
      <c r="C20" s="350"/>
      <c r="D20" s="350"/>
      <c r="E20" s="350"/>
      <c r="F20" s="350"/>
      <c r="G20" s="350"/>
      <c r="H20" s="350"/>
      <c r="I20" s="351"/>
    </row>
    <row r="21" spans="1:9" s="63" customFormat="1" ht="31" customHeight="1" x14ac:dyDescent="0.2">
      <c r="A21" s="174" t="s">
        <v>159</v>
      </c>
      <c r="B21" s="369" t="s">
        <v>176</v>
      </c>
      <c r="C21" s="369"/>
      <c r="D21" s="369"/>
      <c r="E21" s="369"/>
      <c r="F21" s="369"/>
      <c r="G21" s="369"/>
      <c r="H21" s="369"/>
      <c r="I21" s="369"/>
    </row>
    <row r="22" spans="1:9" s="63" customFormat="1" ht="68" customHeight="1" x14ac:dyDescent="0.2">
      <c r="A22" s="174" t="s">
        <v>158</v>
      </c>
      <c r="B22" s="369" t="s">
        <v>268</v>
      </c>
      <c r="C22" s="369"/>
      <c r="D22" s="369"/>
      <c r="E22" s="369"/>
      <c r="F22" s="369"/>
      <c r="G22" s="369"/>
      <c r="H22" s="369"/>
      <c r="I22" s="369"/>
    </row>
    <row r="23" spans="1:9" s="63" customFormat="1" ht="68" customHeight="1" x14ac:dyDescent="0.2">
      <c r="A23" s="174" t="s">
        <v>160</v>
      </c>
      <c r="B23" s="369" t="s">
        <v>180</v>
      </c>
      <c r="C23" s="369"/>
      <c r="D23" s="369"/>
      <c r="E23" s="369"/>
      <c r="F23" s="369"/>
      <c r="G23" s="369"/>
      <c r="H23" s="369"/>
      <c r="I23" s="369"/>
    </row>
    <row r="24" spans="1:9" s="63" customFormat="1" ht="15" x14ac:dyDescent="0.2"/>
    <row r="25" spans="1:9" s="63" customFormat="1" ht="15" x14ac:dyDescent="0.2">
      <c r="A25" s="129"/>
      <c r="B25" s="371" t="str">
        <f>A15</f>
        <v xml:space="preserve">Intervention </v>
      </c>
      <c r="C25" s="372"/>
      <c r="D25" s="371" t="str">
        <f>A16</f>
        <v>Comparator A</v>
      </c>
      <c r="E25" s="372"/>
      <c r="F25" s="371" t="str">
        <f>A17</f>
        <v>Comparator B</v>
      </c>
      <c r="G25" s="372"/>
      <c r="H25" s="371" t="str">
        <f>A18</f>
        <v>Comparator C</v>
      </c>
      <c r="I25" s="372"/>
    </row>
    <row r="26" spans="1:9" s="63" customFormat="1" ht="44" customHeight="1" x14ac:dyDescent="0.2">
      <c r="A26" s="129"/>
      <c r="B26" s="175" t="s">
        <v>177</v>
      </c>
      <c r="C26" s="175" t="s">
        <v>173</v>
      </c>
      <c r="D26" s="175" t="s">
        <v>177</v>
      </c>
      <c r="E26" s="175" t="s">
        <v>179</v>
      </c>
      <c r="F26" s="175" t="s">
        <v>177</v>
      </c>
      <c r="G26" s="175" t="s">
        <v>179</v>
      </c>
      <c r="H26" s="175" t="s">
        <v>177</v>
      </c>
      <c r="I26" s="175" t="s">
        <v>179</v>
      </c>
    </row>
    <row r="27" spans="1:9" s="63" customFormat="1" ht="16" customHeight="1" x14ac:dyDescent="0.2">
      <c r="A27" s="107" t="s">
        <v>161</v>
      </c>
      <c r="B27" s="65">
        <v>0</v>
      </c>
      <c r="C27" s="65"/>
      <c r="D27" s="65">
        <v>0.6</v>
      </c>
      <c r="E27" s="65"/>
      <c r="F27" s="65">
        <v>0.25</v>
      </c>
      <c r="G27" s="65"/>
      <c r="H27" s="65">
        <v>0.15</v>
      </c>
      <c r="I27" s="65"/>
    </row>
    <row r="28" spans="1:9" s="63" customFormat="1" ht="15" x14ac:dyDescent="0.2">
      <c r="A28" s="107" t="s">
        <v>162</v>
      </c>
      <c r="B28" s="177">
        <v>0.2</v>
      </c>
      <c r="C28" s="178">
        <v>0.1</v>
      </c>
      <c r="D28" s="65">
        <f>D27-(B28*E28)</f>
        <v>0.5</v>
      </c>
      <c r="E28" s="190">
        <v>0.5</v>
      </c>
      <c r="F28" s="65">
        <f>F27-(B28*G28)</f>
        <v>0.2</v>
      </c>
      <c r="G28" s="191">
        <v>0.25</v>
      </c>
      <c r="H28" s="65">
        <f>H27-(B28*I28)</f>
        <v>9.9999999999999992E-2</v>
      </c>
      <c r="I28" s="192">
        <v>0.25</v>
      </c>
    </row>
    <row r="29" spans="1:9" s="63" customFormat="1" ht="15" x14ac:dyDescent="0.2">
      <c r="A29" s="107" t="s">
        <v>163</v>
      </c>
      <c r="B29" s="194">
        <v>0.1</v>
      </c>
      <c r="C29" s="193">
        <v>0.05</v>
      </c>
      <c r="D29" s="65">
        <f>D27-(B29*E29)</f>
        <v>0.54999999999999993</v>
      </c>
      <c r="E29" s="190">
        <v>0.5</v>
      </c>
      <c r="F29" s="65">
        <f>F27-(B29*G29)</f>
        <v>0.22500000000000001</v>
      </c>
      <c r="G29" s="191">
        <v>0.25</v>
      </c>
      <c r="H29" s="65">
        <f>H27-(B29*I29)</f>
        <v>0.125</v>
      </c>
      <c r="I29" s="192">
        <v>0.25</v>
      </c>
    </row>
    <row r="30" spans="1:9" s="63" customFormat="1" ht="15" x14ac:dyDescent="0.2"/>
    <row r="31" spans="1:9" s="63" customFormat="1" ht="17" thickBot="1" x14ac:dyDescent="0.25">
      <c r="A31" s="28" t="s">
        <v>256</v>
      </c>
      <c r="B31" s="35"/>
      <c r="C31" s="35"/>
      <c r="D31" s="35"/>
      <c r="E31" s="35"/>
      <c r="F31" s="35"/>
      <c r="G31" s="35"/>
      <c r="H31" s="35"/>
      <c r="I31" s="35"/>
    </row>
    <row r="32" spans="1:9" s="63" customFormat="1" thickBot="1" x14ac:dyDescent="0.25">
      <c r="A32" s="186" t="s">
        <v>19</v>
      </c>
      <c r="B32" s="187" t="s">
        <v>38</v>
      </c>
      <c r="C32" s="188" t="s">
        <v>9</v>
      </c>
      <c r="D32" s="188" t="s">
        <v>10</v>
      </c>
      <c r="E32" s="188" t="s">
        <v>11</v>
      </c>
      <c r="F32" s="188" t="s">
        <v>12</v>
      </c>
      <c r="G32" s="189" t="s">
        <v>13</v>
      </c>
    </row>
    <row r="33" spans="1:8" s="63" customFormat="1" ht="15" x14ac:dyDescent="0.2">
      <c r="A33" s="373" t="s">
        <v>30</v>
      </c>
      <c r="B33" s="180" t="str">
        <f>A15</f>
        <v xml:space="preserve">Intervention </v>
      </c>
      <c r="C33" s="181">
        <f>B27</f>
        <v>0</v>
      </c>
      <c r="D33" s="181">
        <f>B27</f>
        <v>0</v>
      </c>
      <c r="E33" s="181">
        <f>B27</f>
        <v>0</v>
      </c>
      <c r="F33" s="181">
        <f>B27</f>
        <v>0</v>
      </c>
      <c r="G33" s="182">
        <f>B27</f>
        <v>0</v>
      </c>
    </row>
    <row r="34" spans="1:8" s="63" customFormat="1" ht="15" x14ac:dyDescent="0.2">
      <c r="A34" s="374"/>
      <c r="B34" s="64" t="str">
        <f>A16</f>
        <v>Comparator A</v>
      </c>
      <c r="C34" s="176">
        <f>D27</f>
        <v>0.6</v>
      </c>
      <c r="D34" s="176">
        <f>D27</f>
        <v>0.6</v>
      </c>
      <c r="E34" s="176">
        <f>D27</f>
        <v>0.6</v>
      </c>
      <c r="F34" s="176">
        <f>D27</f>
        <v>0.6</v>
      </c>
      <c r="G34" s="183">
        <f>D27</f>
        <v>0.6</v>
      </c>
    </row>
    <row r="35" spans="1:8" s="63" customFormat="1" ht="15" x14ac:dyDescent="0.2">
      <c r="A35" s="374"/>
      <c r="B35" s="64" t="str">
        <f>A17</f>
        <v>Comparator B</v>
      </c>
      <c r="C35" s="176">
        <f>F27</f>
        <v>0.25</v>
      </c>
      <c r="D35" s="176">
        <f>F27</f>
        <v>0.25</v>
      </c>
      <c r="E35" s="176">
        <f>F27</f>
        <v>0.25</v>
      </c>
      <c r="F35" s="176">
        <f>F27</f>
        <v>0.25</v>
      </c>
      <c r="G35" s="183">
        <f>F27</f>
        <v>0.25</v>
      </c>
    </row>
    <row r="36" spans="1:8" s="63" customFormat="1" ht="15" x14ac:dyDescent="0.2">
      <c r="A36" s="375"/>
      <c r="B36" s="64" t="str">
        <f>A18</f>
        <v>Comparator C</v>
      </c>
      <c r="C36" s="176">
        <f>H27</f>
        <v>0.15</v>
      </c>
      <c r="D36" s="176">
        <f>H27</f>
        <v>0.15</v>
      </c>
      <c r="E36" s="176">
        <f>H27</f>
        <v>0.15</v>
      </c>
      <c r="F36" s="176">
        <f>H27</f>
        <v>0.15</v>
      </c>
      <c r="G36" s="183">
        <f>H27</f>
        <v>0.15</v>
      </c>
    </row>
    <row r="37" spans="1:8" s="63" customFormat="1" ht="16" customHeight="1" thickBot="1" x14ac:dyDescent="0.25">
      <c r="A37" s="376" t="s">
        <v>178</v>
      </c>
      <c r="B37" s="377"/>
      <c r="C37" s="184">
        <f>SUM(C33:C36)</f>
        <v>1</v>
      </c>
      <c r="D37" s="184">
        <f t="shared" ref="D37:G37" si="0">SUM(D33:D36)</f>
        <v>1</v>
      </c>
      <c r="E37" s="184">
        <f t="shared" si="0"/>
        <v>1</v>
      </c>
      <c r="F37" s="184">
        <f t="shared" si="0"/>
        <v>1</v>
      </c>
      <c r="G37" s="185">
        <f t="shared" si="0"/>
        <v>1</v>
      </c>
    </row>
    <row r="38" spans="1:8" s="63" customFormat="1" ht="15" x14ac:dyDescent="0.2">
      <c r="A38" s="373" t="s">
        <v>21</v>
      </c>
      <c r="B38" s="180" t="str">
        <f>A15</f>
        <v xml:space="preserve">Intervention </v>
      </c>
      <c r="C38" s="181">
        <f>B28</f>
        <v>0.2</v>
      </c>
      <c r="D38" s="181">
        <f>C38+(C38*$C28)</f>
        <v>0.22000000000000003</v>
      </c>
      <c r="E38" s="181">
        <f>D38+(D38*$C28)</f>
        <v>0.24200000000000005</v>
      </c>
      <c r="F38" s="181">
        <f>E38+(E38*$C28)</f>
        <v>0.26620000000000005</v>
      </c>
      <c r="G38" s="181">
        <f>F38+(F38*$C28)</f>
        <v>0.29282000000000008</v>
      </c>
      <c r="H38" s="179"/>
    </row>
    <row r="39" spans="1:8" s="63" customFormat="1" ht="15" x14ac:dyDescent="0.2">
      <c r="A39" s="374"/>
      <c r="B39" s="64" t="str">
        <f>A16</f>
        <v>Comparator A</v>
      </c>
      <c r="C39" s="176">
        <f>D28</f>
        <v>0.5</v>
      </c>
      <c r="D39" s="176">
        <f>C39-(D38-C38)*E28</f>
        <v>0.49</v>
      </c>
      <c r="E39" s="176">
        <f>D39-(E38-D38)*E28</f>
        <v>0.47899999999999998</v>
      </c>
      <c r="F39" s="176">
        <f>E39-(F38-E38)*E28</f>
        <v>0.46689999999999998</v>
      </c>
      <c r="G39" s="176">
        <f>F39-(G38-F38)*E28</f>
        <v>0.45358999999999994</v>
      </c>
    </row>
    <row r="40" spans="1:8" s="63" customFormat="1" ht="15" x14ac:dyDescent="0.2">
      <c r="A40" s="374"/>
      <c r="B40" s="64" t="str">
        <f>A17</f>
        <v>Comparator B</v>
      </c>
      <c r="C40" s="176">
        <f>F28</f>
        <v>0.2</v>
      </c>
      <c r="D40" s="176">
        <f>C40-(D38-C38)*G28</f>
        <v>0.19500000000000001</v>
      </c>
      <c r="E40" s="176">
        <f>D40-(E38-D38)*G28</f>
        <v>0.1895</v>
      </c>
      <c r="F40" s="176">
        <f>E40-(F38-E38)*G28</f>
        <v>0.18345</v>
      </c>
      <c r="G40" s="176">
        <f>F40-(G38-F38)*G28</f>
        <v>0.17679499999999998</v>
      </c>
    </row>
    <row r="41" spans="1:8" s="63" customFormat="1" ht="15" x14ac:dyDescent="0.2">
      <c r="A41" s="375"/>
      <c r="B41" s="64" t="str">
        <f>A18</f>
        <v>Comparator C</v>
      </c>
      <c r="C41" s="176">
        <f>H28</f>
        <v>9.9999999999999992E-2</v>
      </c>
      <c r="D41" s="176">
        <f>C41-(D38-C38)*I28</f>
        <v>9.4999999999999987E-2</v>
      </c>
      <c r="E41" s="176">
        <f>D41-(E38-D38)*I28</f>
        <v>8.9499999999999982E-2</v>
      </c>
      <c r="F41" s="176">
        <f>E41-(F38-E38)*I28</f>
        <v>8.3449999999999983E-2</v>
      </c>
      <c r="G41" s="176">
        <f>F41-(G38-F38)*I28</f>
        <v>7.6794999999999974E-2</v>
      </c>
    </row>
    <row r="42" spans="1:8" s="63" customFormat="1" ht="16" customHeight="1" thickBot="1" x14ac:dyDescent="0.25">
      <c r="A42" s="376" t="s">
        <v>178</v>
      </c>
      <c r="B42" s="377"/>
      <c r="C42" s="184">
        <f>SUM(C38:C41)</f>
        <v>0.99999999999999989</v>
      </c>
      <c r="D42" s="184">
        <f>SUM(D38:D41)</f>
        <v>1</v>
      </c>
      <c r="E42" s="184">
        <f t="shared" ref="E42:G42" si="1">SUM(E38:E41)</f>
        <v>1</v>
      </c>
      <c r="F42" s="184">
        <f t="shared" si="1"/>
        <v>1</v>
      </c>
      <c r="G42" s="185">
        <f t="shared" si="1"/>
        <v>1</v>
      </c>
    </row>
    <row r="43" spans="1:8" s="63" customFormat="1" ht="15" x14ac:dyDescent="0.2">
      <c r="A43" s="373" t="s">
        <v>22</v>
      </c>
      <c r="B43" s="180" t="str">
        <f>A15</f>
        <v xml:space="preserve">Intervention </v>
      </c>
      <c r="C43" s="181">
        <f>B29</f>
        <v>0.1</v>
      </c>
      <c r="D43" s="181">
        <f>C43+(C43*$C29)</f>
        <v>0.10500000000000001</v>
      </c>
      <c r="E43" s="181">
        <f>D43+(D43*$C29)</f>
        <v>0.11025000000000001</v>
      </c>
      <c r="F43" s="181">
        <f>E43+(E43*$C29)</f>
        <v>0.11576250000000002</v>
      </c>
      <c r="G43" s="181">
        <f>F43+(F43*$C29)</f>
        <v>0.12155062500000002</v>
      </c>
    </row>
    <row r="44" spans="1:8" s="63" customFormat="1" ht="15" x14ac:dyDescent="0.2">
      <c r="A44" s="374"/>
      <c r="B44" s="64" t="str">
        <f>A16</f>
        <v>Comparator A</v>
      </c>
      <c r="C44" s="176">
        <f>D29</f>
        <v>0.54999999999999993</v>
      </c>
      <c r="D44" s="176">
        <f>C44-(D43-C43)*E29</f>
        <v>0.54749999999999988</v>
      </c>
      <c r="E44" s="176">
        <f>D44-(E43-D43)*E29</f>
        <v>0.54487499999999989</v>
      </c>
      <c r="F44" s="176">
        <f>E44-(F43-E43)*E29</f>
        <v>0.54211874999999987</v>
      </c>
      <c r="G44" s="176">
        <f>F44-(G43-F43)*E29</f>
        <v>0.53922468749999986</v>
      </c>
    </row>
    <row r="45" spans="1:8" s="63" customFormat="1" ht="15" x14ac:dyDescent="0.2">
      <c r="A45" s="374"/>
      <c r="B45" s="64" t="str">
        <f>A17</f>
        <v>Comparator B</v>
      </c>
      <c r="C45" s="176">
        <f>F29</f>
        <v>0.22500000000000001</v>
      </c>
      <c r="D45" s="176">
        <f>C45-(D43-C43)*G29</f>
        <v>0.22375</v>
      </c>
      <c r="E45" s="176">
        <f>D45-(E43-D43)*G29</f>
        <v>0.22243750000000001</v>
      </c>
      <c r="F45" s="176">
        <f>E45-(F43-E43)*G29</f>
        <v>0.221059375</v>
      </c>
      <c r="G45" s="176">
        <f>F45-(G43-F43)*G29</f>
        <v>0.21961234374999999</v>
      </c>
    </row>
    <row r="46" spans="1:8" s="63" customFormat="1" ht="15" x14ac:dyDescent="0.2">
      <c r="A46" s="375"/>
      <c r="B46" s="64" t="str">
        <f>A18</f>
        <v>Comparator C</v>
      </c>
      <c r="C46" s="176">
        <f>H29</f>
        <v>0.125</v>
      </c>
      <c r="D46" s="176">
        <f>C46-(D43-C43)*I29</f>
        <v>0.12375</v>
      </c>
      <c r="E46" s="176">
        <f>D46-(E43-D43)*I29</f>
        <v>0.1224375</v>
      </c>
      <c r="F46" s="176">
        <f>E46-(F43-E43)*I29</f>
        <v>0.121059375</v>
      </c>
      <c r="G46" s="176">
        <f>F46-(G43-F43)*I29</f>
        <v>0.11961234374999999</v>
      </c>
    </row>
    <row r="47" spans="1:8" s="63" customFormat="1" ht="16" customHeight="1" thickBot="1" x14ac:dyDescent="0.25">
      <c r="A47" s="378" t="s">
        <v>178</v>
      </c>
      <c r="B47" s="379"/>
      <c r="C47" s="184">
        <f>SUM(C43:C46)</f>
        <v>0.99999999999999989</v>
      </c>
      <c r="D47" s="184">
        <f t="shared" ref="D47:G47" si="2">SUM(D43:D46)</f>
        <v>0.99999999999999989</v>
      </c>
      <c r="E47" s="184">
        <f t="shared" si="2"/>
        <v>1</v>
      </c>
      <c r="F47" s="184">
        <f t="shared" si="2"/>
        <v>0.99999999999999978</v>
      </c>
      <c r="G47" s="185">
        <f t="shared" si="2"/>
        <v>0.99999999999999989</v>
      </c>
    </row>
    <row r="49" spans="1:12" x14ac:dyDescent="0.2">
      <c r="A49" s="28" t="s">
        <v>23</v>
      </c>
    </row>
    <row r="50" spans="1:12" s="5" customFormat="1" ht="16" customHeight="1" x14ac:dyDescent="0.2">
      <c r="A50" s="370"/>
      <c r="B50" s="370"/>
      <c r="C50" s="370"/>
      <c r="D50" s="370"/>
      <c r="E50" s="370"/>
      <c r="F50" s="370"/>
      <c r="G50" s="370"/>
      <c r="H50" s="370"/>
      <c r="I50" s="370"/>
    </row>
    <row r="51" spans="1:12" s="5" customFormat="1" ht="16" customHeight="1" x14ac:dyDescent="0.2">
      <c r="A51" s="370"/>
      <c r="B51" s="370"/>
      <c r="C51" s="370"/>
      <c r="D51" s="370"/>
      <c r="E51" s="370"/>
      <c r="F51" s="370"/>
      <c r="G51" s="370"/>
      <c r="H51" s="370"/>
      <c r="I51" s="370"/>
    </row>
    <row r="52" spans="1:12" s="5" customFormat="1" ht="16" customHeight="1" x14ac:dyDescent="0.2">
      <c r="A52" s="370"/>
      <c r="B52" s="370"/>
      <c r="C52" s="370"/>
      <c r="D52" s="370"/>
      <c r="E52" s="370"/>
      <c r="F52" s="370"/>
      <c r="G52" s="370"/>
      <c r="H52" s="370"/>
      <c r="I52" s="370"/>
    </row>
    <row r="53" spans="1:12" s="5" customFormat="1" ht="16" customHeight="1" x14ac:dyDescent="0.2">
      <c r="A53" s="370"/>
      <c r="B53" s="370"/>
      <c r="C53" s="370"/>
      <c r="D53" s="370"/>
      <c r="E53" s="370"/>
      <c r="F53" s="370"/>
      <c r="G53" s="370"/>
      <c r="H53" s="370"/>
      <c r="I53" s="370"/>
    </row>
    <row r="54" spans="1:12" s="164" customFormat="1" x14ac:dyDescent="0.2">
      <c r="J54" s="5"/>
      <c r="K54" s="5"/>
      <c r="L54" s="5"/>
    </row>
    <row r="55" spans="1:12" x14ac:dyDescent="0.2">
      <c r="A55" s="35"/>
    </row>
    <row r="56" spans="1:12" x14ac:dyDescent="0.2">
      <c r="A56" s="35"/>
    </row>
    <row r="57" spans="1:12" x14ac:dyDescent="0.2">
      <c r="A57" s="35"/>
    </row>
    <row r="58" spans="1:12" x14ac:dyDescent="0.2">
      <c r="A58" s="35"/>
    </row>
    <row r="59" spans="1:12" x14ac:dyDescent="0.2">
      <c r="A59" s="35"/>
    </row>
    <row r="60" spans="1:12" x14ac:dyDescent="0.2">
      <c r="A60" s="35"/>
    </row>
    <row r="61" spans="1:12" x14ac:dyDescent="0.2">
      <c r="A61" s="35"/>
    </row>
    <row r="62" spans="1:12" x14ac:dyDescent="0.2">
      <c r="A62" s="35"/>
    </row>
    <row r="63" spans="1:12" x14ac:dyDescent="0.2">
      <c r="A63" s="35"/>
    </row>
    <row r="64" spans="1:12" x14ac:dyDescent="0.2">
      <c r="A64" s="35"/>
    </row>
    <row r="65" spans="1:1" x14ac:dyDescent="0.2">
      <c r="A65" s="35"/>
    </row>
    <row r="66" spans="1:1" x14ac:dyDescent="0.2">
      <c r="A66" s="35"/>
    </row>
    <row r="67" spans="1:1" x14ac:dyDescent="0.2">
      <c r="A67" s="35"/>
    </row>
    <row r="68" spans="1:1" x14ac:dyDescent="0.2">
      <c r="A68" s="35"/>
    </row>
  </sheetData>
  <mergeCells count="24">
    <mergeCell ref="A12:I12"/>
    <mergeCell ref="A53:I53"/>
    <mergeCell ref="A4:I4"/>
    <mergeCell ref="A5:I5"/>
    <mergeCell ref="A6:I6"/>
    <mergeCell ref="A50:I50"/>
    <mergeCell ref="A43:A46"/>
    <mergeCell ref="A33:A36"/>
    <mergeCell ref="A38:A41"/>
    <mergeCell ref="A7:I7"/>
    <mergeCell ref="A8:I8"/>
    <mergeCell ref="A9:I9"/>
    <mergeCell ref="A37:B37"/>
    <mergeCell ref="A42:B42"/>
    <mergeCell ref="A47:B47"/>
    <mergeCell ref="A52:I52"/>
    <mergeCell ref="B21:I21"/>
    <mergeCell ref="B22:I22"/>
    <mergeCell ref="B23:I23"/>
    <mergeCell ref="A51:I51"/>
    <mergeCell ref="B25:C25"/>
    <mergeCell ref="D25:E25"/>
    <mergeCell ref="F25:G25"/>
    <mergeCell ref="H25:I25"/>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D484-F7D6-8943-BD2C-261934DDAC40}">
  <sheetPr>
    <tabColor theme="8" tint="0.79998168889431442"/>
  </sheetPr>
  <dimension ref="A1:J64"/>
  <sheetViews>
    <sheetView zoomScale="80" zoomScaleNormal="80" workbookViewId="0">
      <selection activeCell="B61" sqref="B61"/>
    </sheetView>
  </sheetViews>
  <sheetFormatPr baseColWidth="10" defaultColWidth="10.83203125" defaultRowHeight="16" x14ac:dyDescent="0.2"/>
  <cols>
    <col min="1" max="1" width="30.83203125" style="13" customWidth="1"/>
    <col min="2" max="2" width="31.33203125" style="2" customWidth="1"/>
    <col min="3" max="7" width="32.33203125" style="2" customWidth="1"/>
    <col min="8" max="8" width="14.6640625" style="2" customWidth="1"/>
    <col min="9" max="9" width="81.6640625" style="34" customWidth="1"/>
    <col min="10" max="10" width="10.83203125" style="2"/>
    <col min="11" max="11" width="12.1640625" style="2" bestFit="1" customWidth="1"/>
    <col min="12" max="16384" width="10.83203125" style="2"/>
  </cols>
  <sheetData>
    <row r="1" spans="1:10" ht="21" x14ac:dyDescent="0.2">
      <c r="A1" s="25" t="s">
        <v>18</v>
      </c>
      <c r="B1" s="39"/>
      <c r="C1" s="39"/>
      <c r="D1" s="39"/>
      <c r="E1" s="39"/>
      <c r="F1" s="39"/>
      <c r="G1" s="39"/>
      <c r="H1" s="39"/>
      <c r="I1" s="40"/>
    </row>
    <row r="2" spans="1:10" ht="17" thickBot="1" x14ac:dyDescent="0.25">
      <c r="A2" s="38"/>
      <c r="B2" s="39"/>
      <c r="C2" s="39"/>
      <c r="D2" s="39"/>
      <c r="E2" s="39"/>
      <c r="F2" s="39"/>
      <c r="G2" s="39"/>
      <c r="H2" s="39"/>
      <c r="I2" s="40"/>
    </row>
    <row r="3" spans="1:10" ht="24" customHeight="1" thickBot="1" x14ac:dyDescent="0.25">
      <c r="C3" s="195" t="s">
        <v>132</v>
      </c>
      <c r="D3" s="196"/>
      <c r="E3" s="196"/>
      <c r="F3" s="196"/>
      <c r="G3" s="197"/>
      <c r="H3" s="168" t="s">
        <v>186</v>
      </c>
      <c r="I3" s="198" t="s">
        <v>7</v>
      </c>
      <c r="J3" s="8"/>
    </row>
    <row r="4" spans="1:10" ht="28" customHeight="1" x14ac:dyDescent="0.2">
      <c r="A4" s="380" t="s">
        <v>17</v>
      </c>
      <c r="B4" s="381"/>
      <c r="C4" s="202" t="s">
        <v>9</v>
      </c>
      <c r="D4" s="15" t="s">
        <v>10</v>
      </c>
      <c r="E4" s="15" t="s">
        <v>11</v>
      </c>
      <c r="F4" s="15" t="s">
        <v>12</v>
      </c>
      <c r="G4" s="15" t="s">
        <v>13</v>
      </c>
      <c r="H4" s="210"/>
      <c r="I4" s="201"/>
      <c r="J4" s="8"/>
    </row>
    <row r="5" spans="1:10" ht="35" thickBot="1" x14ac:dyDescent="0.25">
      <c r="A5" s="382" t="s">
        <v>183</v>
      </c>
      <c r="B5" s="383"/>
      <c r="C5" s="203">
        <v>59622350</v>
      </c>
      <c r="D5" s="204">
        <f>C5+(C5*$H5)</f>
        <v>60457062.899999999</v>
      </c>
      <c r="E5" s="204">
        <f>D5+(D5*$H5)</f>
        <v>61303461.780599996</v>
      </c>
      <c r="F5" s="204">
        <f t="shared" ref="F5:G5" si="0">E5+(E5*$H5)</f>
        <v>62161710.2455284</v>
      </c>
      <c r="G5" s="204">
        <f t="shared" si="0"/>
        <v>63031974.188965797</v>
      </c>
      <c r="H5" s="220">
        <v>1.4E-2</v>
      </c>
      <c r="I5" s="199" t="s">
        <v>185</v>
      </c>
      <c r="J5" s="8"/>
    </row>
    <row r="6" spans="1:10" ht="36" customHeight="1" x14ac:dyDescent="0.2">
      <c r="A6" s="380" t="s">
        <v>8</v>
      </c>
      <c r="B6" s="384"/>
      <c r="C6" s="200" t="s">
        <v>9</v>
      </c>
      <c r="D6" s="200" t="s">
        <v>10</v>
      </c>
      <c r="E6" s="200" t="s">
        <v>11</v>
      </c>
      <c r="F6" s="200" t="s">
        <v>12</v>
      </c>
      <c r="G6" s="200" t="s">
        <v>13</v>
      </c>
      <c r="H6" s="219"/>
      <c r="I6" s="201" t="s">
        <v>184</v>
      </c>
      <c r="J6" s="8"/>
    </row>
    <row r="7" spans="1:10" ht="33" customHeight="1" x14ac:dyDescent="0.2">
      <c r="A7" s="382" t="s">
        <v>181</v>
      </c>
      <c r="B7" s="389"/>
      <c r="C7" s="41">
        <v>0</v>
      </c>
      <c r="D7" s="41">
        <v>0</v>
      </c>
      <c r="E7" s="41">
        <v>0</v>
      </c>
      <c r="F7" s="41">
        <v>0</v>
      </c>
      <c r="G7" s="41">
        <v>0</v>
      </c>
      <c r="H7" s="211"/>
      <c r="I7" s="206" t="s">
        <v>199</v>
      </c>
      <c r="J7" s="8"/>
    </row>
    <row r="8" spans="1:10" ht="26" customHeight="1" x14ac:dyDescent="0.2">
      <c r="A8" s="385" t="s">
        <v>182</v>
      </c>
      <c r="B8" s="386"/>
      <c r="C8" s="42">
        <v>0</v>
      </c>
      <c r="D8" s="42">
        <v>0</v>
      </c>
      <c r="E8" s="42">
        <v>0</v>
      </c>
      <c r="F8" s="42">
        <v>0</v>
      </c>
      <c r="G8" s="42">
        <v>0</v>
      </c>
      <c r="H8" s="212"/>
      <c r="I8" s="206"/>
      <c r="J8" s="8"/>
    </row>
    <row r="9" spans="1:10" s="10" customFormat="1" ht="26" customHeight="1" thickBot="1" x14ac:dyDescent="0.25">
      <c r="A9" s="387" t="s">
        <v>187</v>
      </c>
      <c r="B9" s="388"/>
      <c r="C9" s="18">
        <f>SUM(C7:C8)</f>
        <v>0</v>
      </c>
      <c r="D9" s="18">
        <f>SUM(D7:D8)</f>
        <v>0</v>
      </c>
      <c r="E9" s="18">
        <f>SUM(E7:E8)</f>
        <v>0</v>
      </c>
      <c r="F9" s="18">
        <f>SUM(F7:F8)</f>
        <v>0</v>
      </c>
      <c r="G9" s="18">
        <f>SUM(G7:G8)</f>
        <v>0</v>
      </c>
      <c r="H9" s="213"/>
      <c r="I9" s="207"/>
      <c r="J9" s="11"/>
    </row>
    <row r="10" spans="1:10" ht="27" customHeight="1" x14ac:dyDescent="0.2">
      <c r="A10" s="380" t="s">
        <v>14</v>
      </c>
      <c r="B10" s="384"/>
      <c r="C10" s="15" t="s">
        <v>9</v>
      </c>
      <c r="D10" s="15" t="s">
        <v>10</v>
      </c>
      <c r="E10" s="15" t="s">
        <v>11</v>
      </c>
      <c r="F10" s="15" t="s">
        <v>12</v>
      </c>
      <c r="G10" s="15" t="s">
        <v>13</v>
      </c>
      <c r="H10" s="210"/>
      <c r="I10" s="201"/>
      <c r="J10" s="8"/>
    </row>
    <row r="11" spans="1:10" ht="39" customHeight="1" x14ac:dyDescent="0.2">
      <c r="A11" s="385" t="s">
        <v>188</v>
      </c>
      <c r="B11" s="386"/>
      <c r="C11" s="43">
        <v>0</v>
      </c>
      <c r="D11" s="43">
        <v>0</v>
      </c>
      <c r="E11" s="43">
        <v>0</v>
      </c>
      <c r="F11" s="43">
        <v>0</v>
      </c>
      <c r="G11" s="43">
        <v>0</v>
      </c>
      <c r="H11" s="214"/>
      <c r="I11" s="206"/>
      <c r="J11" s="8"/>
    </row>
    <row r="12" spans="1:10" s="10" customFormat="1" ht="33" customHeight="1" thickBot="1" x14ac:dyDescent="0.25">
      <c r="A12" s="387" t="s">
        <v>189</v>
      </c>
      <c r="B12" s="388"/>
      <c r="C12" s="26">
        <f>C9-(C9*C11)</f>
        <v>0</v>
      </c>
      <c r="D12" s="26">
        <f>D9-(D9*D11)</f>
        <v>0</v>
      </c>
      <c r="E12" s="26">
        <f>E9-(E9*E11)</f>
        <v>0</v>
      </c>
      <c r="F12" s="26">
        <f>F9-(F9*F11)</f>
        <v>0</v>
      </c>
      <c r="G12" s="26">
        <f>G9-(G9*G11)</f>
        <v>0</v>
      </c>
      <c r="H12" s="215"/>
      <c r="I12" s="44"/>
    </row>
    <row r="13" spans="1:10" ht="28" customHeight="1" x14ac:dyDescent="0.2">
      <c r="A13" s="380" t="s">
        <v>121</v>
      </c>
      <c r="B13" s="384"/>
      <c r="C13" s="15" t="s">
        <v>9</v>
      </c>
      <c r="D13" s="15" t="s">
        <v>10</v>
      </c>
      <c r="E13" s="15" t="s">
        <v>11</v>
      </c>
      <c r="F13" s="15" t="s">
        <v>12</v>
      </c>
      <c r="G13" s="15" t="s">
        <v>13</v>
      </c>
      <c r="H13" s="210"/>
      <c r="I13" s="201"/>
      <c r="J13" s="8"/>
    </row>
    <row r="14" spans="1:10" ht="40" customHeight="1" x14ac:dyDescent="0.2">
      <c r="A14" s="382" t="s">
        <v>257</v>
      </c>
      <c r="B14" s="389"/>
      <c r="C14" s="43">
        <v>0</v>
      </c>
      <c r="D14" s="43">
        <v>0</v>
      </c>
      <c r="E14" s="43">
        <v>0</v>
      </c>
      <c r="F14" s="43">
        <v>0</v>
      </c>
      <c r="G14" s="43">
        <v>0</v>
      </c>
      <c r="H14" s="216"/>
      <c r="I14" s="208"/>
      <c r="J14" s="8"/>
    </row>
    <row r="15" spans="1:10" s="10" customFormat="1" ht="40" customHeight="1" thickBot="1" x14ac:dyDescent="0.25">
      <c r="A15" s="396" t="s">
        <v>297</v>
      </c>
      <c r="B15" s="397"/>
      <c r="C15" s="27">
        <f>(C12*C14)</f>
        <v>0</v>
      </c>
      <c r="D15" s="27">
        <f>(D12*D14)</f>
        <v>0</v>
      </c>
      <c r="E15" s="27">
        <f>(E12*E14)</f>
        <v>0</v>
      </c>
      <c r="F15" s="27">
        <f>(F12*F14)</f>
        <v>0</v>
      </c>
      <c r="G15" s="27">
        <f>(G12*G14)</f>
        <v>0</v>
      </c>
      <c r="H15" s="217"/>
      <c r="I15" s="209"/>
      <c r="J15" s="11"/>
    </row>
    <row r="16" spans="1:10" ht="24" customHeight="1" x14ac:dyDescent="0.2">
      <c r="A16" s="380" t="s">
        <v>15</v>
      </c>
      <c r="B16" s="384"/>
      <c r="C16" s="15" t="s">
        <v>9</v>
      </c>
      <c r="D16" s="15" t="s">
        <v>10</v>
      </c>
      <c r="E16" s="15" t="s">
        <v>11</v>
      </c>
      <c r="F16" s="15" t="s">
        <v>12</v>
      </c>
      <c r="G16" s="15" t="s">
        <v>13</v>
      </c>
      <c r="H16" s="210"/>
      <c r="I16" s="201"/>
      <c r="J16" s="8"/>
    </row>
    <row r="17" spans="1:10" ht="28" customHeight="1" x14ac:dyDescent="0.2">
      <c r="A17" s="385" t="s">
        <v>190</v>
      </c>
      <c r="B17" s="386"/>
      <c r="C17" s="45">
        <v>0</v>
      </c>
      <c r="D17" s="45">
        <v>0</v>
      </c>
      <c r="E17" s="45">
        <v>0</v>
      </c>
      <c r="F17" s="45">
        <v>0</v>
      </c>
      <c r="G17" s="45">
        <v>0</v>
      </c>
      <c r="H17" s="214"/>
      <c r="I17" s="206"/>
      <c r="J17" s="8"/>
    </row>
    <row r="18" spans="1:10" s="10" customFormat="1" ht="42" customHeight="1" thickBot="1" x14ac:dyDescent="0.25">
      <c r="A18" s="387" t="s">
        <v>191</v>
      </c>
      <c r="B18" s="388"/>
      <c r="C18" s="18">
        <f>C15*C17</f>
        <v>0</v>
      </c>
      <c r="D18" s="18">
        <f>D15*D17</f>
        <v>0</v>
      </c>
      <c r="E18" s="18">
        <f>E15*E17</f>
        <v>0</v>
      </c>
      <c r="F18" s="18">
        <f>F15*F17</f>
        <v>0</v>
      </c>
      <c r="G18" s="18">
        <f>G15*G17</f>
        <v>0</v>
      </c>
      <c r="H18" s="213"/>
      <c r="I18" s="207"/>
      <c r="J18" s="11"/>
    </row>
    <row r="19" spans="1:10" ht="27" customHeight="1" x14ac:dyDescent="0.2">
      <c r="A19" s="380" t="s">
        <v>298</v>
      </c>
      <c r="B19" s="384"/>
      <c r="C19" s="16" t="s">
        <v>9</v>
      </c>
      <c r="D19" s="16" t="s">
        <v>10</v>
      </c>
      <c r="E19" s="16" t="s">
        <v>11</v>
      </c>
      <c r="F19" s="16" t="s">
        <v>12</v>
      </c>
      <c r="G19" s="16" t="s">
        <v>13</v>
      </c>
      <c r="H19" s="218"/>
      <c r="I19" s="201"/>
      <c r="J19" s="8"/>
    </row>
    <row r="20" spans="1:10" ht="24" customHeight="1" x14ac:dyDescent="0.2">
      <c r="A20" s="385" t="s">
        <v>192</v>
      </c>
      <c r="B20" s="386"/>
      <c r="C20" s="45">
        <v>0.84</v>
      </c>
      <c r="D20" s="45">
        <v>0.84</v>
      </c>
      <c r="E20" s="45">
        <v>0.84</v>
      </c>
      <c r="F20" s="45">
        <v>0.84</v>
      </c>
      <c r="G20" s="45">
        <v>0.84</v>
      </c>
      <c r="H20" s="214"/>
      <c r="I20" s="208" t="s">
        <v>122</v>
      </c>
      <c r="J20" s="8"/>
    </row>
    <row r="21" spans="1:10" s="10" customFormat="1" ht="27" customHeight="1" thickBot="1" x14ac:dyDescent="0.25">
      <c r="A21" s="387" t="s">
        <v>193</v>
      </c>
      <c r="B21" s="388"/>
      <c r="C21" s="18">
        <f>(C18*C20)</f>
        <v>0</v>
      </c>
      <c r="D21" s="18">
        <f>(D18*D20)</f>
        <v>0</v>
      </c>
      <c r="E21" s="18">
        <f>(E18*E20)</f>
        <v>0</v>
      </c>
      <c r="F21" s="18">
        <f>(F18*F20)</f>
        <v>0</v>
      </c>
      <c r="G21" s="18">
        <f>(G18*G20)</f>
        <v>0</v>
      </c>
      <c r="H21" s="213"/>
      <c r="I21" s="207"/>
      <c r="J21" s="11"/>
    </row>
    <row r="22" spans="1:10" ht="27" customHeight="1" x14ac:dyDescent="0.2">
      <c r="A22" s="380" t="s">
        <v>194</v>
      </c>
      <c r="B22" s="384"/>
      <c r="C22" s="16" t="s">
        <v>9</v>
      </c>
      <c r="D22" s="16" t="s">
        <v>10</v>
      </c>
      <c r="E22" s="16" t="s">
        <v>11</v>
      </c>
      <c r="F22" s="16" t="s">
        <v>12</v>
      </c>
      <c r="G22" s="16" t="s">
        <v>13</v>
      </c>
      <c r="H22" s="218"/>
      <c r="I22" s="201"/>
      <c r="J22" s="8"/>
    </row>
    <row r="23" spans="1:10" ht="68" customHeight="1" x14ac:dyDescent="0.2">
      <c r="A23" s="385" t="s">
        <v>195</v>
      </c>
      <c r="B23" s="386"/>
      <c r="C23" s="45">
        <v>0</v>
      </c>
      <c r="D23" s="45">
        <v>0</v>
      </c>
      <c r="E23" s="45">
        <v>0</v>
      </c>
      <c r="F23" s="45">
        <v>0</v>
      </c>
      <c r="G23" s="45">
        <v>0</v>
      </c>
      <c r="H23" s="214"/>
      <c r="I23" s="208"/>
      <c r="J23" s="8"/>
    </row>
    <row r="24" spans="1:10" s="10" customFormat="1" ht="33" customHeight="1" thickBot="1" x14ac:dyDescent="0.25">
      <c r="A24" s="387" t="s">
        <v>258</v>
      </c>
      <c r="B24" s="388"/>
      <c r="C24" s="18">
        <f>(C21*C23)</f>
        <v>0</v>
      </c>
      <c r="D24" s="18">
        <f>(D21*D23)</f>
        <v>0</v>
      </c>
      <c r="E24" s="18">
        <f>(E21*E23)</f>
        <v>0</v>
      </c>
      <c r="F24" s="18">
        <f>(F21*F23)</f>
        <v>0</v>
      </c>
      <c r="G24" s="18">
        <f>(G21*G23)</f>
        <v>0</v>
      </c>
      <c r="H24" s="213"/>
      <c r="I24" s="207"/>
      <c r="J24" s="11"/>
    </row>
    <row r="25" spans="1:10" ht="23" customHeight="1" x14ac:dyDescent="0.2">
      <c r="A25" s="380" t="s">
        <v>16</v>
      </c>
      <c r="B25" s="384"/>
      <c r="C25" s="16" t="s">
        <v>9</v>
      </c>
      <c r="D25" s="16" t="s">
        <v>10</v>
      </c>
      <c r="E25" s="16" t="s">
        <v>11</v>
      </c>
      <c r="F25" s="16" t="s">
        <v>12</v>
      </c>
      <c r="G25" s="16" t="s">
        <v>13</v>
      </c>
      <c r="H25" s="218"/>
      <c r="I25" s="201"/>
      <c r="J25" s="8"/>
    </row>
    <row r="26" spans="1:10" ht="23" customHeight="1" x14ac:dyDescent="0.2">
      <c r="A26" s="385" t="s">
        <v>196</v>
      </c>
      <c r="B26" s="386"/>
      <c r="C26" s="45">
        <v>0</v>
      </c>
      <c r="D26" s="45">
        <v>0</v>
      </c>
      <c r="E26" s="45">
        <v>0</v>
      </c>
      <c r="F26" s="45">
        <v>0</v>
      </c>
      <c r="G26" s="45">
        <v>0</v>
      </c>
      <c r="H26" s="214"/>
      <c r="I26" s="206"/>
      <c r="J26" s="8"/>
    </row>
    <row r="27" spans="1:10" ht="35" customHeight="1" thickBot="1" x14ac:dyDescent="0.25">
      <c r="A27" s="387" t="s">
        <v>197</v>
      </c>
      <c r="B27" s="388"/>
      <c r="C27" s="18">
        <f>C24-(C24*C26)</f>
        <v>0</v>
      </c>
      <c r="D27" s="18">
        <f t="shared" ref="D27:G27" si="1">D24-(D24*D26)</f>
        <v>0</v>
      </c>
      <c r="E27" s="18">
        <f>E24-(E24*E26)</f>
        <v>0</v>
      </c>
      <c r="F27" s="18">
        <f t="shared" si="1"/>
        <v>0</v>
      </c>
      <c r="G27" s="18">
        <f t="shared" si="1"/>
        <v>0</v>
      </c>
      <c r="H27" s="213"/>
      <c r="I27" s="207"/>
      <c r="J27" s="9"/>
    </row>
    <row r="28" spans="1:10" x14ac:dyDescent="0.2">
      <c r="A28" s="24"/>
      <c r="B28" s="24"/>
      <c r="C28" s="46"/>
      <c r="D28" s="46"/>
      <c r="E28" s="46"/>
      <c r="F28" s="46"/>
      <c r="G28" s="46"/>
      <c r="H28" s="46"/>
      <c r="I28" s="47"/>
      <c r="J28" s="9"/>
    </row>
    <row r="29" spans="1:10" s="3" customFormat="1" ht="19" x14ac:dyDescent="0.25">
      <c r="A29" s="28" t="s">
        <v>198</v>
      </c>
      <c r="B29" s="4"/>
      <c r="C29" s="17"/>
      <c r="D29" s="17"/>
      <c r="E29" s="17"/>
      <c r="F29" s="17"/>
      <c r="G29" s="17"/>
      <c r="H29" s="17"/>
      <c r="I29" s="17"/>
      <c r="J29" s="17"/>
    </row>
    <row r="30" spans="1:10" s="71" customFormat="1" ht="19" x14ac:dyDescent="0.2">
      <c r="A30" s="67" t="s">
        <v>19</v>
      </c>
      <c r="B30" s="68" t="s">
        <v>38</v>
      </c>
      <c r="C30" s="69" t="s">
        <v>9</v>
      </c>
      <c r="D30" s="69" t="s">
        <v>10</v>
      </c>
      <c r="E30" s="69" t="s">
        <v>11</v>
      </c>
      <c r="F30" s="69" t="s">
        <v>12</v>
      </c>
      <c r="G30" s="69" t="s">
        <v>13</v>
      </c>
      <c r="H30" s="17"/>
      <c r="I30" s="70"/>
    </row>
    <row r="31" spans="1:10" s="71" customFormat="1" ht="33" customHeight="1" x14ac:dyDescent="0.2">
      <c r="A31" s="393" t="s">
        <v>30</v>
      </c>
      <c r="B31" s="72" t="str">
        <f>'Market share'!A15</f>
        <v xml:space="preserve">Intervention </v>
      </c>
      <c r="C31" s="73">
        <f>C$27*'Market share'!C33</f>
        <v>0</v>
      </c>
      <c r="D31" s="73">
        <f>D$27*'Market share'!D33</f>
        <v>0</v>
      </c>
      <c r="E31" s="73">
        <f>E$27*'Market share'!E33</f>
        <v>0</v>
      </c>
      <c r="F31" s="73">
        <f>F$27*'Market share'!F33</f>
        <v>0</v>
      </c>
      <c r="G31" s="73">
        <f>G$27*'Market share'!G33</f>
        <v>0</v>
      </c>
      <c r="H31" s="17"/>
      <c r="I31" s="70"/>
    </row>
    <row r="32" spans="1:10" s="71" customFormat="1" ht="33" customHeight="1" x14ac:dyDescent="0.2">
      <c r="A32" s="394"/>
      <c r="B32" s="72" t="str">
        <f>'Market share'!A16</f>
        <v>Comparator A</v>
      </c>
      <c r="C32" s="73">
        <f>C$27*'Market share'!C34</f>
        <v>0</v>
      </c>
      <c r="D32" s="73">
        <f>D$27*'Market share'!D34</f>
        <v>0</v>
      </c>
      <c r="E32" s="73">
        <f>E$27*'Market share'!E34</f>
        <v>0</v>
      </c>
      <c r="F32" s="73">
        <f>F$27*'Market share'!F34</f>
        <v>0</v>
      </c>
      <c r="G32" s="73">
        <f>G$27*'Market share'!G34</f>
        <v>0</v>
      </c>
      <c r="H32" s="17"/>
      <c r="I32" s="70"/>
    </row>
    <row r="33" spans="1:10" s="36" customFormat="1" ht="33" customHeight="1" x14ac:dyDescent="0.2">
      <c r="A33" s="394"/>
      <c r="B33" s="72" t="str">
        <f>'Market share'!A17</f>
        <v>Comparator B</v>
      </c>
      <c r="C33" s="73">
        <f>C$27*'Market share'!C35</f>
        <v>0</v>
      </c>
      <c r="D33" s="73">
        <f>D$27*'Market share'!D35</f>
        <v>0</v>
      </c>
      <c r="E33" s="73">
        <f>E$27*'Market share'!E35</f>
        <v>0</v>
      </c>
      <c r="F33" s="73">
        <f>F$27*'Market share'!F35</f>
        <v>0</v>
      </c>
      <c r="G33" s="73">
        <f>G$27*'Market share'!G35</f>
        <v>0</v>
      </c>
      <c r="H33" s="17"/>
      <c r="I33" s="74"/>
    </row>
    <row r="34" spans="1:10" s="36" customFormat="1" ht="33" customHeight="1" x14ac:dyDescent="0.2">
      <c r="A34" s="395"/>
      <c r="B34" s="72" t="str">
        <f>'Market share'!A18</f>
        <v>Comparator C</v>
      </c>
      <c r="C34" s="73">
        <f>C$27*'Market share'!C36</f>
        <v>0</v>
      </c>
      <c r="D34" s="73">
        <f>D$27*'Market share'!D36</f>
        <v>0</v>
      </c>
      <c r="E34" s="73">
        <f>E$27*'Market share'!E36</f>
        <v>0</v>
      </c>
      <c r="F34" s="73">
        <f>F$27*'Market share'!F36</f>
        <v>0</v>
      </c>
      <c r="G34" s="73">
        <f>G$27*'Market share'!G36</f>
        <v>0</v>
      </c>
      <c r="H34" s="17"/>
      <c r="I34" s="74"/>
    </row>
    <row r="35" spans="1:10" s="36" customFormat="1" ht="33" customHeight="1" x14ac:dyDescent="0.2">
      <c r="A35" s="390" t="s">
        <v>21</v>
      </c>
      <c r="B35" s="75" t="str">
        <f>'Market share'!A15</f>
        <v xml:space="preserve">Intervention </v>
      </c>
      <c r="C35" s="76">
        <f>C$27*'Market share'!C38</f>
        <v>0</v>
      </c>
      <c r="D35" s="76">
        <f>D$27*'Market share'!D38</f>
        <v>0</v>
      </c>
      <c r="E35" s="76">
        <f>E$27*'Market share'!E38</f>
        <v>0</v>
      </c>
      <c r="F35" s="76">
        <f>F$27*'Market share'!F38</f>
        <v>0</v>
      </c>
      <c r="G35" s="76">
        <f>G$27*'Market share'!G38</f>
        <v>0</v>
      </c>
      <c r="H35" s="17"/>
      <c r="I35" s="74"/>
    </row>
    <row r="36" spans="1:10" s="36" customFormat="1" ht="33" customHeight="1" x14ac:dyDescent="0.2">
      <c r="A36" s="391"/>
      <c r="B36" s="75" t="str">
        <f>'Market share'!A16</f>
        <v>Comparator A</v>
      </c>
      <c r="C36" s="76">
        <f>C$27*'Market share'!C39</f>
        <v>0</v>
      </c>
      <c r="D36" s="76">
        <f>D$27*'Market share'!D39</f>
        <v>0</v>
      </c>
      <c r="E36" s="76">
        <f>E$27*'Market share'!E39</f>
        <v>0</v>
      </c>
      <c r="F36" s="76">
        <f>F$27*'Market share'!F39</f>
        <v>0</v>
      </c>
      <c r="G36" s="76">
        <f>G$27*'Market share'!G39</f>
        <v>0</v>
      </c>
      <c r="H36" s="17"/>
      <c r="I36" s="74"/>
    </row>
    <row r="37" spans="1:10" s="36" customFormat="1" ht="33" customHeight="1" x14ac:dyDescent="0.2">
      <c r="A37" s="391"/>
      <c r="B37" s="75" t="str">
        <f>'Market share'!A17</f>
        <v>Comparator B</v>
      </c>
      <c r="C37" s="76">
        <f>C$27*'Market share'!C40</f>
        <v>0</v>
      </c>
      <c r="D37" s="76">
        <f>D$27*'Market share'!D40</f>
        <v>0</v>
      </c>
      <c r="E37" s="76">
        <f>E$27*'Market share'!E40</f>
        <v>0</v>
      </c>
      <c r="F37" s="76">
        <f>F$27*'Market share'!F40</f>
        <v>0</v>
      </c>
      <c r="G37" s="76">
        <f>G$27*'Market share'!G40</f>
        <v>0</v>
      </c>
      <c r="H37" s="17"/>
      <c r="I37" s="74"/>
    </row>
    <row r="38" spans="1:10" s="36" customFormat="1" ht="33" customHeight="1" x14ac:dyDescent="0.2">
      <c r="A38" s="392"/>
      <c r="B38" s="75" t="str">
        <f>'Market share'!A18</f>
        <v>Comparator C</v>
      </c>
      <c r="C38" s="76">
        <f>C$27*'Market share'!C41</f>
        <v>0</v>
      </c>
      <c r="D38" s="76">
        <f>D$27*'Market share'!D41</f>
        <v>0</v>
      </c>
      <c r="E38" s="76">
        <f>E$27*'Market share'!E41</f>
        <v>0</v>
      </c>
      <c r="F38" s="76">
        <f>F$27*'Market share'!F41</f>
        <v>0</v>
      </c>
      <c r="G38" s="76">
        <f>G$27*'Market share'!G41</f>
        <v>0</v>
      </c>
      <c r="H38" s="17"/>
      <c r="I38" s="74"/>
    </row>
    <row r="39" spans="1:10" s="36" customFormat="1" ht="33" customHeight="1" x14ac:dyDescent="0.2">
      <c r="A39" s="393" t="s">
        <v>22</v>
      </c>
      <c r="B39" s="77" t="str">
        <f>'Market share'!A15</f>
        <v xml:space="preserve">Intervention </v>
      </c>
      <c r="C39" s="73">
        <f>C$27*'Market share'!C43</f>
        <v>0</v>
      </c>
      <c r="D39" s="73">
        <f>D$27*'Market share'!D43</f>
        <v>0</v>
      </c>
      <c r="E39" s="73">
        <f>E$27*'Market share'!E43</f>
        <v>0</v>
      </c>
      <c r="F39" s="73">
        <f>F$27*'Market share'!F43</f>
        <v>0</v>
      </c>
      <c r="G39" s="73">
        <f>G$27*'Market share'!G43</f>
        <v>0</v>
      </c>
      <c r="H39" s="17"/>
      <c r="I39" s="74"/>
    </row>
    <row r="40" spans="1:10" s="36" customFormat="1" ht="33" customHeight="1" x14ac:dyDescent="0.2">
      <c r="A40" s="394"/>
      <c r="B40" s="173" t="str">
        <f>'Market share'!A16</f>
        <v>Comparator A</v>
      </c>
      <c r="C40" s="73">
        <f>C$27*'Market share'!C44</f>
        <v>0</v>
      </c>
      <c r="D40" s="73">
        <f>D$27*'Market share'!D44</f>
        <v>0</v>
      </c>
      <c r="E40" s="73">
        <f>E$27*'Market share'!E44</f>
        <v>0</v>
      </c>
      <c r="F40" s="73">
        <f>F$27*'Market share'!F44</f>
        <v>0</v>
      </c>
      <c r="G40" s="73">
        <f>G$27*'Market share'!G44</f>
        <v>0</v>
      </c>
      <c r="H40" s="17"/>
      <c r="I40" s="74"/>
    </row>
    <row r="41" spans="1:10" s="36" customFormat="1" ht="33" customHeight="1" x14ac:dyDescent="0.2">
      <c r="A41" s="394"/>
      <c r="B41" s="173" t="str">
        <f>'Market share'!A17</f>
        <v>Comparator B</v>
      </c>
      <c r="C41" s="73">
        <f>C$27*'Market share'!C45</f>
        <v>0</v>
      </c>
      <c r="D41" s="73">
        <f>D$27*'Market share'!D45</f>
        <v>0</v>
      </c>
      <c r="E41" s="73">
        <f>E$27*'Market share'!E45</f>
        <v>0</v>
      </c>
      <c r="F41" s="73">
        <f>F$27*'Market share'!F45</f>
        <v>0</v>
      </c>
      <c r="G41" s="73">
        <f>G$27*'Market share'!G45</f>
        <v>0</v>
      </c>
      <c r="H41" s="205"/>
      <c r="I41" s="74"/>
    </row>
    <row r="42" spans="1:10" s="36" customFormat="1" ht="33" customHeight="1" x14ac:dyDescent="0.2">
      <c r="A42" s="395"/>
      <c r="B42" s="173" t="str">
        <f>'Market share'!A18</f>
        <v>Comparator C</v>
      </c>
      <c r="C42" s="73">
        <f>C$27*'Market share'!C46</f>
        <v>0</v>
      </c>
      <c r="D42" s="73">
        <f>D$27*'Market share'!D46</f>
        <v>0</v>
      </c>
      <c r="E42" s="73">
        <f>E$27*'Market share'!E46</f>
        <v>0</v>
      </c>
      <c r="F42" s="73">
        <f>F$27*'Market share'!F46</f>
        <v>0</v>
      </c>
      <c r="G42" s="73">
        <f>G$27*'Market share'!G46</f>
        <v>0</v>
      </c>
      <c r="H42" s="205"/>
      <c r="I42" s="74"/>
    </row>
    <row r="43" spans="1:10" s="79" customFormat="1" ht="15" x14ac:dyDescent="0.2">
      <c r="A43" s="78" t="s">
        <v>84</v>
      </c>
      <c r="C43" s="80"/>
      <c r="D43" s="80"/>
      <c r="E43" s="80"/>
      <c r="F43" s="80"/>
      <c r="G43" s="80"/>
      <c r="H43" s="80"/>
      <c r="I43" s="80"/>
      <c r="J43" s="80"/>
    </row>
    <row r="44" spans="1:10" s="36" customFormat="1" ht="15" x14ac:dyDescent="0.2">
      <c r="A44" s="81"/>
      <c r="B44" s="74"/>
      <c r="C44" s="82"/>
      <c r="D44" s="82"/>
      <c r="E44" s="82"/>
      <c r="F44" s="82"/>
      <c r="G44" s="82"/>
      <c r="H44" s="82"/>
      <c r="I44" s="74"/>
      <c r="J44" s="74"/>
    </row>
    <row r="45" spans="1:10" s="36" customFormat="1" ht="15" x14ac:dyDescent="0.2">
      <c r="A45" s="81"/>
      <c r="B45" s="74"/>
      <c r="C45" s="82"/>
      <c r="D45" s="82"/>
      <c r="E45" s="82"/>
      <c r="F45" s="82"/>
      <c r="G45" s="82"/>
      <c r="H45" s="82"/>
      <c r="I45" s="74"/>
      <c r="J45" s="74"/>
    </row>
    <row r="46" spans="1:10" x14ac:dyDescent="0.2">
      <c r="A46" s="28" t="s">
        <v>23</v>
      </c>
      <c r="B46" s="35"/>
      <c r="C46" s="35"/>
      <c r="D46" s="35"/>
      <c r="E46" s="35"/>
      <c r="F46" s="35"/>
      <c r="G46" s="35"/>
      <c r="H46" s="35"/>
      <c r="I46" s="35"/>
      <c r="J46" s="9"/>
    </row>
    <row r="47" spans="1:10" x14ac:dyDescent="0.2">
      <c r="A47" s="398" t="s">
        <v>269</v>
      </c>
      <c r="B47" s="398"/>
      <c r="C47" s="398"/>
      <c r="D47" s="398"/>
      <c r="E47" s="398"/>
      <c r="F47" s="398"/>
      <c r="G47" s="398"/>
    </row>
    <row r="48" spans="1:10" x14ac:dyDescent="0.2">
      <c r="A48" s="398"/>
      <c r="B48" s="398"/>
      <c r="C48" s="398"/>
      <c r="D48" s="398"/>
      <c r="E48" s="398"/>
      <c r="F48" s="398"/>
      <c r="G48" s="398"/>
    </row>
    <row r="49" spans="1:10" x14ac:dyDescent="0.2">
      <c r="A49" s="398"/>
      <c r="B49" s="398"/>
      <c r="C49" s="398"/>
      <c r="D49" s="398"/>
      <c r="E49" s="398"/>
      <c r="F49" s="398"/>
      <c r="G49" s="398"/>
    </row>
    <row r="50" spans="1:10" x14ac:dyDescent="0.2">
      <c r="A50" s="398"/>
      <c r="B50" s="398"/>
      <c r="C50" s="398"/>
      <c r="D50" s="398"/>
      <c r="E50" s="398"/>
      <c r="F50" s="398"/>
      <c r="G50" s="398"/>
    </row>
    <row r="51" spans="1:10" x14ac:dyDescent="0.2">
      <c r="A51" s="398"/>
      <c r="B51" s="398"/>
      <c r="C51" s="398"/>
      <c r="D51" s="398"/>
      <c r="E51" s="398"/>
      <c r="F51" s="398"/>
      <c r="G51" s="398"/>
    </row>
    <row r="53" spans="1:10" ht="17" x14ac:dyDescent="0.2">
      <c r="A53" s="83" t="s">
        <v>76</v>
      </c>
      <c r="B53" s="9"/>
      <c r="C53" s="9"/>
      <c r="D53" s="9"/>
      <c r="E53" s="9"/>
      <c r="F53" s="9"/>
      <c r="G53" s="9"/>
      <c r="H53" s="9"/>
      <c r="I53" s="9"/>
      <c r="J53" s="9"/>
    </row>
    <row r="54" spans="1:10" s="36" customFormat="1" ht="15" x14ac:dyDescent="0.2">
      <c r="A54" s="36" t="s">
        <v>79</v>
      </c>
      <c r="B54" s="29" t="s">
        <v>77</v>
      </c>
      <c r="C54" s="74"/>
      <c r="D54" s="74"/>
      <c r="E54" s="74"/>
      <c r="F54" s="74"/>
      <c r="G54" s="74"/>
      <c r="H54" s="74"/>
      <c r="I54" s="74"/>
      <c r="J54" s="74"/>
    </row>
    <row r="55" spans="1:10" s="36" customFormat="1" x14ac:dyDescent="0.2">
      <c r="A55" s="81" t="s">
        <v>17</v>
      </c>
      <c r="B55" s="84" t="s">
        <v>80</v>
      </c>
      <c r="C55" s="74"/>
      <c r="D55" s="74"/>
      <c r="E55" s="74"/>
      <c r="F55" s="74"/>
      <c r="G55" s="74"/>
      <c r="H55" s="74"/>
      <c r="I55" s="74"/>
      <c r="J55" s="74"/>
    </row>
    <row r="56" spans="1:10" s="36" customFormat="1" x14ac:dyDescent="0.2">
      <c r="A56" s="81" t="s">
        <v>8</v>
      </c>
      <c r="B56" s="84" t="s">
        <v>78</v>
      </c>
      <c r="C56" s="74"/>
      <c r="D56" s="74"/>
      <c r="E56" s="74"/>
      <c r="F56" s="74"/>
      <c r="G56" s="74"/>
      <c r="H56" s="74"/>
      <c r="I56" s="74"/>
      <c r="J56" s="74"/>
    </row>
    <row r="57" spans="1:10" s="36" customFormat="1" x14ac:dyDescent="0.2">
      <c r="A57" s="81" t="s">
        <v>14</v>
      </c>
      <c r="B57" s="84" t="s">
        <v>299</v>
      </c>
      <c r="C57" s="74"/>
      <c r="D57" s="74"/>
      <c r="E57" s="74"/>
      <c r="F57" s="74"/>
      <c r="G57" s="74"/>
      <c r="H57" s="74"/>
      <c r="I57" s="74"/>
      <c r="J57" s="74"/>
    </row>
    <row r="58" spans="1:10" s="36" customFormat="1" x14ac:dyDescent="0.2">
      <c r="A58" s="81" t="s">
        <v>300</v>
      </c>
      <c r="B58" s="84" t="s">
        <v>81</v>
      </c>
      <c r="C58" s="74"/>
      <c r="D58" s="74"/>
      <c r="E58" s="74"/>
      <c r="F58" s="74"/>
      <c r="G58" s="74"/>
      <c r="H58" s="74"/>
      <c r="I58" s="74"/>
      <c r="J58" s="74"/>
    </row>
    <row r="59" spans="1:10" s="36" customFormat="1" x14ac:dyDescent="0.2">
      <c r="A59" s="81" t="s">
        <v>15</v>
      </c>
      <c r="B59" s="85" t="s">
        <v>301</v>
      </c>
      <c r="C59" s="74"/>
      <c r="D59" s="74"/>
      <c r="E59" s="74"/>
      <c r="F59" s="74"/>
      <c r="G59" s="74"/>
      <c r="H59" s="74"/>
      <c r="I59" s="74"/>
      <c r="J59" s="74"/>
    </row>
    <row r="60" spans="1:10" s="36" customFormat="1" x14ac:dyDescent="0.2">
      <c r="A60" s="81" t="s">
        <v>82</v>
      </c>
      <c r="B60" s="84" t="s">
        <v>98</v>
      </c>
      <c r="C60" s="74"/>
      <c r="D60" s="74"/>
      <c r="E60" s="74"/>
      <c r="F60" s="74"/>
      <c r="G60" s="74"/>
      <c r="H60" s="74"/>
      <c r="I60" s="74"/>
      <c r="J60" s="74"/>
    </row>
    <row r="61" spans="1:10" s="36" customFormat="1" ht="32" x14ac:dyDescent="0.2">
      <c r="A61" s="81" t="s">
        <v>83</v>
      </c>
      <c r="B61" s="84" t="s">
        <v>302</v>
      </c>
      <c r="C61" s="74"/>
      <c r="D61" s="74"/>
      <c r="E61" s="74"/>
      <c r="F61" s="74"/>
      <c r="G61" s="74"/>
      <c r="H61" s="74"/>
      <c r="I61" s="74"/>
      <c r="J61" s="74"/>
    </row>
    <row r="62" spans="1:10" s="36" customFormat="1" x14ac:dyDescent="0.2">
      <c r="A62" s="81" t="s">
        <v>16</v>
      </c>
      <c r="B62" s="84" t="s">
        <v>99</v>
      </c>
      <c r="C62" s="74"/>
      <c r="D62" s="74"/>
      <c r="E62" s="74"/>
      <c r="F62" s="74"/>
      <c r="G62" s="74"/>
      <c r="H62" s="74"/>
      <c r="I62" s="74"/>
      <c r="J62" s="74"/>
    </row>
    <row r="63" spans="1:10" x14ac:dyDescent="0.2">
      <c r="A63" s="14"/>
      <c r="B63" s="9"/>
      <c r="C63" s="9"/>
      <c r="D63" s="9"/>
      <c r="E63" s="9"/>
      <c r="F63" s="9"/>
      <c r="G63" s="9"/>
      <c r="H63" s="9"/>
      <c r="I63" s="9"/>
      <c r="J63" s="9"/>
    </row>
    <row r="64" spans="1:10" x14ac:dyDescent="0.2">
      <c r="A64" s="14"/>
      <c r="B64" s="9"/>
      <c r="C64" s="9"/>
      <c r="D64" s="9"/>
      <c r="E64" s="9"/>
      <c r="F64" s="9"/>
      <c r="G64" s="9"/>
      <c r="H64" s="9"/>
      <c r="I64" s="9"/>
      <c r="J64" s="9"/>
    </row>
  </sheetData>
  <mergeCells count="32">
    <mergeCell ref="A51:G51"/>
    <mergeCell ref="A47:G47"/>
    <mergeCell ref="A48:G48"/>
    <mergeCell ref="A49:G49"/>
    <mergeCell ref="A50:G50"/>
    <mergeCell ref="A35:A38"/>
    <mergeCell ref="A39:A42"/>
    <mergeCell ref="A11:B11"/>
    <mergeCell ref="A10:B10"/>
    <mergeCell ref="A21:B21"/>
    <mergeCell ref="A20:B20"/>
    <mergeCell ref="A19:B19"/>
    <mergeCell ref="A18:B18"/>
    <mergeCell ref="A17:B17"/>
    <mergeCell ref="A16:B16"/>
    <mergeCell ref="A31:A34"/>
    <mergeCell ref="A15:B15"/>
    <mergeCell ref="A14:B14"/>
    <mergeCell ref="A13:B13"/>
    <mergeCell ref="A4:B4"/>
    <mergeCell ref="A5:B5"/>
    <mergeCell ref="A25:B25"/>
    <mergeCell ref="A26:B26"/>
    <mergeCell ref="A27:B27"/>
    <mergeCell ref="A9:B9"/>
    <mergeCell ref="A7:B7"/>
    <mergeCell ref="A8:B8"/>
    <mergeCell ref="A6:B6"/>
    <mergeCell ref="A12:B12"/>
    <mergeCell ref="A24:B24"/>
    <mergeCell ref="A23:B23"/>
    <mergeCell ref="A22:B22"/>
  </mergeCells>
  <phoneticPr fontId="7" type="noConversion"/>
  <dataValidations count="7">
    <dataValidation allowBlank="1" showInputMessage="1" showErrorMessage="1" promptTitle="Treatment discontinuation" prompt="Estimate the treatment discontinuation rate, e.g. cure, not tolerated._x000a_" sqref="A25:A26" xr:uid="{0BABB618-1FED-7740-9DA5-332C2768F21C}"/>
    <dataValidation allowBlank="1" showInputMessage="1" showErrorMessage="1" promptTitle="% of eligible patients treated " prompt="This can be estimated market share/anticipated treatment rate. Point estimates should be made for each year. If the submission is for a sub-population of the licence enter the market share of the sub-population that will be treated with the new medicine._x000a_" sqref="A19:A24 A27:A28" xr:uid="{AA399245-77C2-F046-B25C-FFFD1D39C0E3}"/>
    <dataValidation allowBlank="1" showInputMessage="1" showErrorMessage="1" promptTitle="Sub-population" prompt="New medicines are often positioned by the manufacturer for specific sub-population of patients narrower than that covered by the licence.  _x000a_Where this is a significant factor the effect should be inserted as a % of the total number of eligible patients." sqref="A16" xr:uid="{00E4B8AF-DC55-8040-9D85-6A1AF5B5D997}"/>
    <dataValidation allowBlank="1" showInputMessage="1" showErrorMessage="1" promptTitle="Licence - eligible patient pop" prompt="New medicines often have licences that restrict use to a certain patient population with the condition._x000a_Where this is a significant factor the effect should be inserted as a % of the total number of patients with the condition after mortality factor." sqref="A13" xr:uid="{D6DECA0A-3E6B-F843-8E7E-CC1F8CF0F612}"/>
    <dataValidation allowBlank="1" showInputMessage="1" showErrorMessage="1" promptTitle="Mortality" prompt="Insert the mortality rates of patients with the condition." sqref="A10:A11" xr:uid="{3F69D9F4-0B5C-1548-A754-6E6EF263951C}"/>
    <dataValidation allowBlank="1" showInputMessage="1" showErrorMessage="1" promptTitle="Prevalence and incidence" prompt="Calculate the number of patients with the condition from reference sources._x000a__x000a_Indicate, if known, where there is a prevalence pool of untreated patients and estimate the numbers if not included in the prevalence figures below." sqref="A6 A4" xr:uid="{A66F3242-584A-714B-80FB-9455DD0A86F7}"/>
    <dataValidation allowBlank="1" showInputMessage="1" showErrorMessage="1" promptTitle="Estimated patients " prompt="Estimate the total number of patients with the condition." sqref="A9" xr:uid="{E3D1FAF3-6DA6-7443-B6A1-1CADA1AC447A}"/>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6E64E-3BE5-4C4D-A250-68265916858E}">
  <sheetPr>
    <tabColor theme="9" tint="0.79998168889431442"/>
  </sheetPr>
  <dimension ref="A1:I87"/>
  <sheetViews>
    <sheetView zoomScale="118" workbookViewId="0">
      <selection activeCell="A77" sqref="A77:G77"/>
    </sheetView>
  </sheetViews>
  <sheetFormatPr baseColWidth="10" defaultColWidth="10.83203125" defaultRowHeight="16" x14ac:dyDescent="0.2"/>
  <cols>
    <col min="1" max="1" width="42.33203125" style="2" customWidth="1"/>
    <col min="2" max="5" width="25.83203125" style="2" customWidth="1"/>
    <col min="6" max="6" width="24.33203125" style="2" customWidth="1"/>
    <col min="7" max="9" width="22.6640625" style="2" customWidth="1"/>
    <col min="10" max="16384" width="10.83203125" style="2"/>
  </cols>
  <sheetData>
    <row r="1" spans="1:9" ht="21" x14ac:dyDescent="0.25">
      <c r="A1" s="12" t="s">
        <v>40</v>
      </c>
      <c r="B1" s="246" t="s">
        <v>240</v>
      </c>
    </row>
    <row r="3" spans="1:9" s="4" customFormat="1" ht="19" x14ac:dyDescent="0.25">
      <c r="A3" s="10" t="s">
        <v>133</v>
      </c>
    </row>
    <row r="4" spans="1:9" s="91" customFormat="1" ht="18" customHeight="1" x14ac:dyDescent="0.2">
      <c r="B4" s="403" t="str">
        <f>'Market share'!A15</f>
        <v xml:space="preserve">Intervention </v>
      </c>
      <c r="C4" s="403"/>
      <c r="D4" s="403" t="str">
        <f>'Market share'!A16</f>
        <v>Comparator A</v>
      </c>
      <c r="E4" s="403"/>
      <c r="F4" s="403" t="str">
        <f>'Market share'!A17</f>
        <v>Comparator B</v>
      </c>
      <c r="G4" s="403"/>
      <c r="H4" s="403" t="str">
        <f>'Market share'!A18</f>
        <v>Comparator C</v>
      </c>
      <c r="I4" s="403"/>
    </row>
    <row r="5" spans="1:9" s="91" customFormat="1" ht="29" customHeight="1" x14ac:dyDescent="0.2">
      <c r="A5" s="92"/>
      <c r="B5" s="93" t="s">
        <v>172</v>
      </c>
      <c r="C5" s="93" t="s">
        <v>4</v>
      </c>
      <c r="D5" s="93" t="s">
        <v>172</v>
      </c>
      <c r="E5" s="93" t="s">
        <v>4</v>
      </c>
      <c r="F5" s="93" t="s">
        <v>172</v>
      </c>
      <c r="G5" s="93" t="s">
        <v>4</v>
      </c>
      <c r="H5" s="93" t="s">
        <v>172</v>
      </c>
      <c r="I5" s="93" t="s">
        <v>4</v>
      </c>
    </row>
    <row r="6" spans="1:9" s="90" customFormat="1" x14ac:dyDescent="0.2">
      <c r="A6" s="94" t="s">
        <v>33</v>
      </c>
      <c r="B6" s="89"/>
      <c r="C6" s="89"/>
      <c r="D6" s="89"/>
      <c r="E6" s="89"/>
      <c r="F6" s="89"/>
      <c r="G6" s="89"/>
      <c r="H6" s="89"/>
      <c r="I6" s="89"/>
    </row>
    <row r="7" spans="1:9" s="90" customFormat="1" x14ac:dyDescent="0.2">
      <c r="A7" s="94" t="s">
        <v>34</v>
      </c>
      <c r="B7" s="89"/>
      <c r="C7" s="89"/>
      <c r="D7" s="89"/>
      <c r="E7" s="89"/>
      <c r="F7" s="89"/>
      <c r="G7" s="89"/>
      <c r="H7" s="89"/>
      <c r="I7" s="89"/>
    </row>
    <row r="8" spans="1:9" s="90" customFormat="1" x14ac:dyDescent="0.2">
      <c r="A8" s="94" t="s">
        <v>35</v>
      </c>
      <c r="B8" s="89"/>
      <c r="C8" s="89"/>
      <c r="D8" s="89"/>
      <c r="E8" s="89"/>
      <c r="F8" s="89"/>
      <c r="G8" s="89"/>
      <c r="H8" s="89"/>
      <c r="I8" s="89"/>
    </row>
    <row r="9" spans="1:9" s="90" customFormat="1" x14ac:dyDescent="0.2">
      <c r="A9" s="94" t="s">
        <v>36</v>
      </c>
      <c r="B9" s="89"/>
      <c r="C9" s="89"/>
      <c r="D9" s="89"/>
      <c r="E9" s="89"/>
      <c r="F9" s="89"/>
      <c r="G9" s="89"/>
      <c r="H9" s="89"/>
      <c r="I9" s="89"/>
    </row>
    <row r="10" spans="1:9" s="90" customFormat="1" x14ac:dyDescent="0.2">
      <c r="A10" s="94" t="s">
        <v>37</v>
      </c>
      <c r="B10" s="89"/>
      <c r="C10" s="89"/>
      <c r="D10" s="89"/>
      <c r="E10" s="89"/>
      <c r="F10" s="89"/>
      <c r="G10" s="89"/>
      <c r="H10" s="89"/>
      <c r="I10" s="89"/>
    </row>
    <row r="11" spans="1:9" s="90" customFormat="1" ht="22" customHeight="1" x14ac:dyDescent="0.2">
      <c r="A11" s="94" t="s">
        <v>125</v>
      </c>
      <c r="B11" s="89"/>
      <c r="C11" s="89"/>
      <c r="D11" s="89"/>
      <c r="E11" s="89"/>
      <c r="F11" s="89"/>
      <c r="G11" s="89"/>
      <c r="H11" s="89"/>
      <c r="I11" s="89"/>
    </row>
    <row r="12" spans="1:9" s="90" customFormat="1" x14ac:dyDescent="0.2">
      <c r="A12" s="95" t="s">
        <v>124</v>
      </c>
      <c r="B12" s="89"/>
      <c r="C12" s="89"/>
      <c r="D12" s="89"/>
      <c r="E12" s="89"/>
      <c r="F12" s="89"/>
      <c r="G12" s="89"/>
      <c r="H12" s="89"/>
      <c r="I12" s="89"/>
    </row>
    <row r="13" spans="1:9" s="90" customFormat="1" x14ac:dyDescent="0.2">
      <c r="A13" s="94" t="s">
        <v>37</v>
      </c>
      <c r="B13" s="89"/>
      <c r="C13" s="89"/>
      <c r="D13" s="89"/>
      <c r="E13" s="89"/>
      <c r="F13" s="89"/>
      <c r="G13" s="89"/>
      <c r="H13" s="89"/>
      <c r="I13" s="89"/>
    </row>
    <row r="14" spans="1:9" s="90" customFormat="1" ht="35" customHeight="1" x14ac:dyDescent="0.2">
      <c r="A14" s="94" t="s">
        <v>260</v>
      </c>
      <c r="B14" s="89"/>
      <c r="C14" s="89"/>
      <c r="D14" s="89"/>
      <c r="E14" s="89"/>
      <c r="F14" s="89"/>
      <c r="G14" s="89"/>
      <c r="H14" s="89"/>
      <c r="I14" s="89"/>
    </row>
    <row r="15" spans="1:9" s="90" customFormat="1" ht="21" customHeight="1" x14ac:dyDescent="0.2">
      <c r="A15" s="94" t="s">
        <v>126</v>
      </c>
      <c r="B15" s="89"/>
      <c r="C15" s="89"/>
      <c r="D15" s="89"/>
      <c r="E15" s="89"/>
      <c r="F15" s="89"/>
      <c r="G15" s="89"/>
      <c r="H15" s="89"/>
      <c r="I15" s="89"/>
    </row>
    <row r="16" spans="1:9" s="90" customFormat="1" ht="29" customHeight="1" x14ac:dyDescent="0.2">
      <c r="A16" s="95" t="s">
        <v>261</v>
      </c>
      <c r="B16" s="499"/>
      <c r="C16" s="499"/>
      <c r="D16" s="499"/>
      <c r="E16" s="499"/>
      <c r="F16" s="499"/>
      <c r="G16" s="499"/>
      <c r="H16" s="499"/>
      <c r="I16" s="499"/>
    </row>
    <row r="17" spans="1:9" s="90" customFormat="1" ht="19" customHeight="1" x14ac:dyDescent="0.2">
      <c r="A17" s="96" t="s">
        <v>262</v>
      </c>
      <c r="B17" s="499"/>
      <c r="C17" s="499"/>
      <c r="D17" s="499"/>
      <c r="E17" s="499"/>
      <c r="F17" s="499"/>
      <c r="G17" s="499"/>
      <c r="H17" s="499"/>
      <c r="I17" s="499"/>
    </row>
    <row r="18" spans="1:9" s="90" customFormat="1" ht="19" customHeight="1" x14ac:dyDescent="0.2">
      <c r="A18" s="96" t="s">
        <v>263</v>
      </c>
      <c r="B18" s="499"/>
      <c r="C18" s="499"/>
      <c r="D18" s="499"/>
      <c r="E18" s="499"/>
      <c r="F18" s="499"/>
      <c r="G18" s="499"/>
      <c r="H18" s="499"/>
      <c r="I18" s="499"/>
    </row>
    <row r="21" spans="1:9" s="4" customFormat="1" ht="19" x14ac:dyDescent="0.25">
      <c r="A21" s="10" t="s">
        <v>134</v>
      </c>
    </row>
    <row r="22" spans="1:9" s="99" customFormat="1" ht="15" x14ac:dyDescent="0.2">
      <c r="A22" s="97"/>
      <c r="B22" s="98" t="s">
        <v>39</v>
      </c>
      <c r="C22" s="98" t="s">
        <v>32</v>
      </c>
      <c r="D22" s="98" t="s">
        <v>10</v>
      </c>
      <c r="E22" s="98" t="s">
        <v>11</v>
      </c>
      <c r="F22" s="98" t="s">
        <v>12</v>
      </c>
      <c r="G22" s="98" t="s">
        <v>13</v>
      </c>
      <c r="H22" s="71"/>
      <c r="I22" s="71"/>
    </row>
    <row r="23" spans="1:9" s="103" customFormat="1" ht="16" customHeight="1" x14ac:dyDescent="0.2">
      <c r="A23" s="100" t="str">
        <f>'Market share'!A15</f>
        <v xml:space="preserve">Intervention </v>
      </c>
      <c r="B23" s="404" t="s">
        <v>200</v>
      </c>
      <c r="C23" s="101">
        <f>B17</f>
        <v>0</v>
      </c>
      <c r="D23" s="102"/>
      <c r="E23" s="102"/>
      <c r="F23" s="102"/>
      <c r="G23" s="102"/>
      <c r="H23" s="71"/>
      <c r="I23" s="71"/>
    </row>
    <row r="24" spans="1:9" s="103" customFormat="1" ht="15" x14ac:dyDescent="0.2">
      <c r="A24" s="100" t="str">
        <f>'Market share'!A16</f>
        <v>Comparator A</v>
      </c>
      <c r="B24" s="405"/>
      <c r="C24" s="101">
        <f>D17</f>
        <v>0</v>
      </c>
      <c r="D24" s="102"/>
      <c r="E24" s="102"/>
      <c r="F24" s="102"/>
      <c r="G24" s="102"/>
      <c r="H24" s="71"/>
      <c r="I24" s="71"/>
    </row>
    <row r="25" spans="1:9" s="103" customFormat="1" ht="15" customHeight="1" x14ac:dyDescent="0.2">
      <c r="A25" s="100" t="str">
        <f>'Market share'!A17</f>
        <v>Comparator B</v>
      </c>
      <c r="B25" s="405"/>
      <c r="C25" s="101">
        <f>F17</f>
        <v>0</v>
      </c>
      <c r="D25" s="102"/>
      <c r="E25" s="102"/>
      <c r="F25" s="102"/>
      <c r="G25" s="102"/>
      <c r="H25" s="71"/>
      <c r="I25" s="71"/>
    </row>
    <row r="26" spans="1:9" s="36" customFormat="1" ht="15" x14ac:dyDescent="0.2">
      <c r="A26" s="100" t="str">
        <f>'Market share'!A18</f>
        <v>Comparator C</v>
      </c>
      <c r="B26" s="406"/>
      <c r="C26" s="101">
        <f>H17</f>
        <v>0</v>
      </c>
      <c r="D26" s="102"/>
      <c r="E26" s="102"/>
      <c r="F26" s="102"/>
      <c r="G26" s="102"/>
      <c r="H26" s="71"/>
      <c r="I26" s="71"/>
    </row>
    <row r="27" spans="1:9" s="36" customFormat="1" ht="15" x14ac:dyDescent="0.2">
      <c r="B27" s="105"/>
      <c r="C27" s="106"/>
      <c r="D27" s="106"/>
      <c r="E27" s="106"/>
      <c r="F27" s="106"/>
      <c r="G27" s="106"/>
      <c r="H27" s="71"/>
      <c r="I27" s="71"/>
    </row>
    <row r="28" spans="1:9" s="36" customFormat="1" ht="15" x14ac:dyDescent="0.2">
      <c r="A28" s="104"/>
      <c r="B28" s="105"/>
      <c r="C28" s="106"/>
      <c r="D28" s="106"/>
      <c r="E28" s="106"/>
      <c r="F28" s="106"/>
      <c r="G28" s="106"/>
      <c r="H28" s="71"/>
      <c r="I28" s="71"/>
    </row>
    <row r="29" spans="1:9" s="36" customFormat="1" ht="15" x14ac:dyDescent="0.2">
      <c r="H29" s="71"/>
      <c r="I29" s="71"/>
    </row>
    <row r="30" spans="1:9" s="3" customFormat="1" ht="19" x14ac:dyDescent="0.25">
      <c r="A30" s="10" t="s">
        <v>135</v>
      </c>
      <c r="H30" s="4"/>
      <c r="I30" s="4"/>
    </row>
    <row r="31" spans="1:9" s="50" customFormat="1" ht="15" x14ac:dyDescent="0.2">
      <c r="A31" s="107"/>
      <c r="B31" s="97" t="s">
        <v>38</v>
      </c>
      <c r="C31" s="97" t="s">
        <v>32</v>
      </c>
      <c r="D31" s="97" t="s">
        <v>10</v>
      </c>
      <c r="E31" s="97" t="s">
        <v>11</v>
      </c>
      <c r="F31" s="97" t="s">
        <v>12</v>
      </c>
      <c r="G31" s="97" t="s">
        <v>13</v>
      </c>
      <c r="H31" s="71"/>
      <c r="I31" s="108"/>
    </row>
    <row r="32" spans="1:9" s="50" customFormat="1" ht="16" customHeight="1" x14ac:dyDescent="0.2">
      <c r="A32" s="410" t="s">
        <v>20</v>
      </c>
      <c r="B32" s="109" t="str">
        <f>'Market share'!A15</f>
        <v xml:space="preserve">Intervention </v>
      </c>
      <c r="C32" s="110">
        <f>'Annual treated patient numbers'!C31*'Pharmaceutical costs'!C23</f>
        <v>0</v>
      </c>
      <c r="D32" s="110">
        <f>'Annual treated patient numbers'!D31*'Pharmaceutical costs'!D23</f>
        <v>0</v>
      </c>
      <c r="E32" s="110">
        <f>'Annual treated patient numbers'!E31*'Pharmaceutical costs'!E23</f>
        <v>0</v>
      </c>
      <c r="F32" s="110">
        <f>'Annual treated patient numbers'!F31*'Pharmaceutical costs'!F23</f>
        <v>0</v>
      </c>
      <c r="G32" s="110">
        <f>'Annual treated patient numbers'!G31*'Pharmaceutical costs'!G23</f>
        <v>0</v>
      </c>
      <c r="H32" s="71"/>
      <c r="I32" s="108"/>
    </row>
    <row r="33" spans="1:9" s="50" customFormat="1" ht="16" customHeight="1" x14ac:dyDescent="0.2">
      <c r="A33" s="410"/>
      <c r="B33" s="170" t="str">
        <f>'Market share'!A16</f>
        <v>Comparator A</v>
      </c>
      <c r="C33" s="110">
        <f>'Annual treated patient numbers'!C32*'Pharmaceutical costs'!C24</f>
        <v>0</v>
      </c>
      <c r="D33" s="110">
        <f>'Annual treated patient numbers'!D32*'Pharmaceutical costs'!D24</f>
        <v>0</v>
      </c>
      <c r="E33" s="110">
        <f>'Annual treated patient numbers'!E32*'Pharmaceutical costs'!E24</f>
        <v>0</v>
      </c>
      <c r="F33" s="110">
        <f>'Annual treated patient numbers'!F32*'Pharmaceutical costs'!F24</f>
        <v>0</v>
      </c>
      <c r="G33" s="110">
        <f>'Annual treated patient numbers'!G32*'Pharmaceutical costs'!G24</f>
        <v>0</v>
      </c>
      <c r="H33" s="71"/>
      <c r="I33" s="108"/>
    </row>
    <row r="34" spans="1:9" s="50" customFormat="1" ht="16" customHeight="1" x14ac:dyDescent="0.2">
      <c r="A34" s="410"/>
      <c r="B34" s="170" t="str">
        <f>'Market share'!A17</f>
        <v>Comparator B</v>
      </c>
      <c r="C34" s="110">
        <f>'Annual treated patient numbers'!C33*'Pharmaceutical costs'!C25</f>
        <v>0</v>
      </c>
      <c r="D34" s="110">
        <f>'Annual treated patient numbers'!D33*'Pharmaceutical costs'!D25</f>
        <v>0</v>
      </c>
      <c r="E34" s="110">
        <f>'Annual treated patient numbers'!E33*'Pharmaceutical costs'!E25</f>
        <v>0</v>
      </c>
      <c r="F34" s="110">
        <f>'Annual treated patient numbers'!F33*'Pharmaceutical costs'!F25</f>
        <v>0</v>
      </c>
      <c r="G34" s="110">
        <f>'Annual treated patient numbers'!G33*'Pharmaceutical costs'!G25</f>
        <v>0</v>
      </c>
      <c r="H34" s="71"/>
      <c r="I34" s="108"/>
    </row>
    <row r="35" spans="1:9" s="50" customFormat="1" ht="16" customHeight="1" x14ac:dyDescent="0.2">
      <c r="A35" s="410"/>
      <c r="B35" s="170" t="str">
        <f>'Market share'!A18</f>
        <v>Comparator C</v>
      </c>
      <c r="C35" s="110">
        <f>'Annual treated patient numbers'!C34*'Pharmaceutical costs'!C26</f>
        <v>0</v>
      </c>
      <c r="D35" s="110">
        <f>'Annual treated patient numbers'!D34*'Pharmaceutical costs'!D26</f>
        <v>0</v>
      </c>
      <c r="E35" s="110">
        <f>'Annual treated patient numbers'!E34*'Pharmaceutical costs'!E26</f>
        <v>0</v>
      </c>
      <c r="F35" s="110">
        <f>'Annual treated patient numbers'!F34*'Pharmaceutical costs'!F26</f>
        <v>0</v>
      </c>
      <c r="G35" s="110">
        <f>'Annual treated patient numbers'!G34*'Pharmaceutical costs'!G26</f>
        <v>0</v>
      </c>
      <c r="H35" s="71"/>
      <c r="I35" s="108"/>
    </row>
    <row r="36" spans="1:9" s="50" customFormat="1" ht="16" customHeight="1" x14ac:dyDescent="0.2">
      <c r="A36" s="410"/>
      <c r="B36" s="111" t="s">
        <v>0</v>
      </c>
      <c r="C36" s="112">
        <f>SUM(C32:C35)</f>
        <v>0</v>
      </c>
      <c r="D36" s="112">
        <f t="shared" ref="D36:G36" si="0">SUM(D32:D35)</f>
        <v>0</v>
      </c>
      <c r="E36" s="112">
        <f t="shared" si="0"/>
        <v>0</v>
      </c>
      <c r="F36" s="112">
        <f>SUM(F32:F35)</f>
        <v>0</v>
      </c>
      <c r="G36" s="112">
        <f t="shared" si="0"/>
        <v>0</v>
      </c>
      <c r="H36" s="71"/>
      <c r="I36" s="108"/>
    </row>
    <row r="37" spans="1:9" s="50" customFormat="1" ht="16" customHeight="1" x14ac:dyDescent="0.2">
      <c r="A37" s="411" t="s">
        <v>21</v>
      </c>
      <c r="B37" s="113" t="str">
        <f>'Market share'!A15</f>
        <v xml:space="preserve">Intervention </v>
      </c>
      <c r="C37" s="114">
        <f>'Annual treated patient numbers'!C35*'Pharmaceutical costs'!C23</f>
        <v>0</v>
      </c>
      <c r="D37" s="114">
        <f>'Annual treated patient numbers'!D35*'Pharmaceutical costs'!D23</f>
        <v>0</v>
      </c>
      <c r="E37" s="114">
        <f>'Annual treated patient numbers'!E35*'Pharmaceutical costs'!E23</f>
        <v>0</v>
      </c>
      <c r="F37" s="114">
        <f>'Annual treated patient numbers'!F35*'Pharmaceutical costs'!F23</f>
        <v>0</v>
      </c>
      <c r="G37" s="114">
        <f>'Annual treated patient numbers'!G35*'Pharmaceutical costs'!G23</f>
        <v>0</v>
      </c>
      <c r="H37" s="71"/>
      <c r="I37" s="108"/>
    </row>
    <row r="38" spans="1:9" s="50" customFormat="1" ht="16" customHeight="1" x14ac:dyDescent="0.2">
      <c r="A38" s="411"/>
      <c r="B38" s="169" t="str">
        <f>'Market share'!A16</f>
        <v>Comparator A</v>
      </c>
      <c r="C38" s="114">
        <f>'Annual treated patient numbers'!C36*'Pharmaceutical costs'!C24</f>
        <v>0</v>
      </c>
      <c r="D38" s="114">
        <f>'Annual treated patient numbers'!D36*'Pharmaceutical costs'!D24</f>
        <v>0</v>
      </c>
      <c r="E38" s="114">
        <f>'Annual treated patient numbers'!E36*'Pharmaceutical costs'!E24</f>
        <v>0</v>
      </c>
      <c r="F38" s="114">
        <f>'Annual treated patient numbers'!F36*'Pharmaceutical costs'!F24</f>
        <v>0</v>
      </c>
      <c r="G38" s="114">
        <f>'Annual treated patient numbers'!G36*'Pharmaceutical costs'!G24</f>
        <v>0</v>
      </c>
      <c r="H38" s="71"/>
      <c r="I38" s="108"/>
    </row>
    <row r="39" spans="1:9" s="50" customFormat="1" ht="16" customHeight="1" x14ac:dyDescent="0.2">
      <c r="A39" s="411"/>
      <c r="B39" s="169" t="str">
        <f>'Market share'!A17</f>
        <v>Comparator B</v>
      </c>
      <c r="C39" s="114">
        <f>'Annual treated patient numbers'!C37*'Pharmaceutical costs'!C25</f>
        <v>0</v>
      </c>
      <c r="D39" s="114">
        <f>'Annual treated patient numbers'!D37*'Pharmaceutical costs'!D25</f>
        <v>0</v>
      </c>
      <c r="E39" s="114">
        <f>'Annual treated patient numbers'!E37*'Pharmaceutical costs'!E25</f>
        <v>0</v>
      </c>
      <c r="F39" s="114">
        <f>'Annual treated patient numbers'!F37*'Pharmaceutical costs'!F25</f>
        <v>0</v>
      </c>
      <c r="G39" s="114">
        <f>'Annual treated patient numbers'!G37*'Pharmaceutical costs'!G25</f>
        <v>0</v>
      </c>
      <c r="H39" s="71"/>
      <c r="I39" s="108"/>
    </row>
    <row r="40" spans="1:9" s="50" customFormat="1" ht="16" customHeight="1" x14ac:dyDescent="0.2">
      <c r="A40" s="411"/>
      <c r="B40" s="169" t="str">
        <f>'Market share'!A18</f>
        <v>Comparator C</v>
      </c>
      <c r="C40" s="114">
        <f>'Annual treated patient numbers'!C38*'Pharmaceutical costs'!C26</f>
        <v>0</v>
      </c>
      <c r="D40" s="114">
        <f>'Annual treated patient numbers'!D38*'Pharmaceutical costs'!D26</f>
        <v>0</v>
      </c>
      <c r="E40" s="114">
        <f>'Annual treated patient numbers'!E38*'Pharmaceutical costs'!E26</f>
        <v>0</v>
      </c>
      <c r="F40" s="114">
        <f>'Annual treated patient numbers'!F38*'Pharmaceutical costs'!F26</f>
        <v>0</v>
      </c>
      <c r="G40" s="114">
        <f>'Annual treated patient numbers'!G38*'Pharmaceutical costs'!G26</f>
        <v>0</v>
      </c>
      <c r="H40" s="71"/>
      <c r="I40" s="108"/>
    </row>
    <row r="41" spans="1:9" s="50" customFormat="1" ht="16" customHeight="1" x14ac:dyDescent="0.2">
      <c r="A41" s="411"/>
      <c r="B41" s="115" t="s">
        <v>0</v>
      </c>
      <c r="C41" s="116">
        <f>SUM(C37:C40)</f>
        <v>0</v>
      </c>
      <c r="D41" s="116">
        <f t="shared" ref="D41:E41" si="1">SUM(D37:D40)</f>
        <v>0</v>
      </c>
      <c r="E41" s="116">
        <f t="shared" si="1"/>
        <v>0</v>
      </c>
      <c r="F41" s="116">
        <f>SUM(F37:F40)</f>
        <v>0</v>
      </c>
      <c r="G41" s="116">
        <f>SUM(G37:G40)</f>
        <v>0</v>
      </c>
      <c r="H41" s="71"/>
      <c r="I41" s="108"/>
    </row>
    <row r="42" spans="1:9" s="50" customFormat="1" ht="16" customHeight="1" x14ac:dyDescent="0.2">
      <c r="A42" s="409" t="s">
        <v>22</v>
      </c>
      <c r="B42" s="109" t="str">
        <f>'Market share'!A15</f>
        <v xml:space="preserve">Intervention </v>
      </c>
      <c r="C42" s="110">
        <f>'Annual treated patient numbers'!C39*'Pharmaceutical costs'!C23</f>
        <v>0</v>
      </c>
      <c r="D42" s="110">
        <f>'Annual treated patient numbers'!D39*'Pharmaceutical costs'!D23</f>
        <v>0</v>
      </c>
      <c r="E42" s="110">
        <f>'Annual treated patient numbers'!E39*'Pharmaceutical costs'!E23</f>
        <v>0</v>
      </c>
      <c r="F42" s="110">
        <f>'Annual treated patient numbers'!F39*'Pharmaceutical costs'!F23</f>
        <v>0</v>
      </c>
      <c r="G42" s="110">
        <f>'Annual treated patient numbers'!G39*'Pharmaceutical costs'!G23</f>
        <v>0</v>
      </c>
      <c r="H42" s="71"/>
      <c r="I42" s="108"/>
    </row>
    <row r="43" spans="1:9" s="50" customFormat="1" ht="16" customHeight="1" x14ac:dyDescent="0.2">
      <c r="A43" s="409"/>
      <c r="B43" s="170" t="str">
        <f>'Market share'!A16</f>
        <v>Comparator A</v>
      </c>
      <c r="C43" s="110">
        <f>'Annual treated patient numbers'!C40*'Pharmaceutical costs'!C24</f>
        <v>0</v>
      </c>
      <c r="D43" s="110">
        <f>'Annual treated patient numbers'!D40*'Pharmaceutical costs'!D24</f>
        <v>0</v>
      </c>
      <c r="E43" s="110">
        <f>'Annual treated patient numbers'!E40*'Pharmaceutical costs'!E24</f>
        <v>0</v>
      </c>
      <c r="F43" s="110">
        <f>'Annual treated patient numbers'!F40*'Pharmaceutical costs'!F24</f>
        <v>0</v>
      </c>
      <c r="G43" s="110">
        <f>'Annual treated patient numbers'!G40*'Pharmaceutical costs'!G24</f>
        <v>0</v>
      </c>
      <c r="H43" s="71"/>
      <c r="I43" s="108"/>
    </row>
    <row r="44" spans="1:9" s="50" customFormat="1" ht="16" customHeight="1" x14ac:dyDescent="0.2">
      <c r="A44" s="409"/>
      <c r="B44" s="170" t="str">
        <f>'Market share'!A17</f>
        <v>Comparator B</v>
      </c>
      <c r="C44" s="110">
        <f>'Annual treated patient numbers'!C41*'Pharmaceutical costs'!C25</f>
        <v>0</v>
      </c>
      <c r="D44" s="110">
        <f>'Annual treated patient numbers'!D41*'Pharmaceutical costs'!D25</f>
        <v>0</v>
      </c>
      <c r="E44" s="110">
        <f>'Annual treated patient numbers'!E41*'Pharmaceutical costs'!E25</f>
        <v>0</v>
      </c>
      <c r="F44" s="110">
        <f>'Annual treated patient numbers'!F41*'Pharmaceutical costs'!F25</f>
        <v>0</v>
      </c>
      <c r="G44" s="110">
        <f>'Annual treated patient numbers'!G41*'Pharmaceutical costs'!G25</f>
        <v>0</v>
      </c>
      <c r="H44" s="71"/>
      <c r="I44" s="117"/>
    </row>
    <row r="45" spans="1:9" s="50" customFormat="1" ht="16" customHeight="1" x14ac:dyDescent="0.2">
      <c r="A45" s="409"/>
      <c r="B45" s="170" t="str">
        <f>'Market share'!A18</f>
        <v>Comparator C</v>
      </c>
      <c r="C45" s="110">
        <f>'Annual treated patient numbers'!C42*'Pharmaceutical costs'!C26</f>
        <v>0</v>
      </c>
      <c r="D45" s="110">
        <f>'Annual treated patient numbers'!D42*'Pharmaceutical costs'!D26</f>
        <v>0</v>
      </c>
      <c r="E45" s="110">
        <f>'Annual treated patient numbers'!E42*'Pharmaceutical costs'!E26</f>
        <v>0</v>
      </c>
      <c r="F45" s="110">
        <f>'Annual treated patient numbers'!F42*'Pharmaceutical costs'!F26</f>
        <v>0</v>
      </c>
      <c r="G45" s="110">
        <f>'Annual treated patient numbers'!G42*'Pharmaceutical costs'!G26</f>
        <v>0</v>
      </c>
      <c r="H45" s="71"/>
      <c r="I45" s="117"/>
    </row>
    <row r="46" spans="1:9" s="50" customFormat="1" ht="16" customHeight="1" x14ac:dyDescent="0.2">
      <c r="A46" s="409"/>
      <c r="B46" s="118" t="s">
        <v>0</v>
      </c>
      <c r="C46" s="112">
        <f>SUM(C42:C45)</f>
        <v>0</v>
      </c>
      <c r="D46" s="112">
        <f t="shared" ref="D46:G46" si="2">SUM(D42:D45)</f>
        <v>0</v>
      </c>
      <c r="E46" s="112">
        <f t="shared" si="2"/>
        <v>0</v>
      </c>
      <c r="F46" s="112">
        <f t="shared" si="2"/>
        <v>0</v>
      </c>
      <c r="G46" s="112">
        <f t="shared" si="2"/>
        <v>0</v>
      </c>
      <c r="H46" s="71"/>
      <c r="I46" s="119"/>
    </row>
    <row r="47" spans="1:9" s="121" customFormat="1" ht="15" x14ac:dyDescent="0.2">
      <c r="A47" s="120" t="s">
        <v>136</v>
      </c>
      <c r="H47" s="71"/>
    </row>
    <row r="48" spans="1:9" s="36" customFormat="1" ht="15" x14ac:dyDescent="0.2">
      <c r="H48" s="71"/>
    </row>
    <row r="50" spans="1:9" s="3" customFormat="1" ht="19" x14ac:dyDescent="0.25">
      <c r="A50" s="10" t="s">
        <v>137</v>
      </c>
    </row>
    <row r="51" spans="1:9" s="36" customFormat="1" ht="15" x14ac:dyDescent="0.2">
      <c r="A51" s="407"/>
      <c r="B51" s="408"/>
      <c r="C51" s="98" t="s">
        <v>32</v>
      </c>
      <c r="D51" s="98" t="s">
        <v>10</v>
      </c>
      <c r="E51" s="98" t="s">
        <v>11</v>
      </c>
      <c r="F51" s="98" t="s">
        <v>12</v>
      </c>
      <c r="G51" s="98" t="s">
        <v>13</v>
      </c>
      <c r="H51" s="122"/>
      <c r="I51" s="122"/>
    </row>
    <row r="52" spans="1:9" s="36" customFormat="1" ht="15" x14ac:dyDescent="0.2">
      <c r="A52" s="407" t="s">
        <v>20</v>
      </c>
      <c r="B52" s="408"/>
      <c r="C52" s="221" t="e">
        <f>C36/'Annual treated patient numbers'!C27</f>
        <v>#DIV/0!</v>
      </c>
      <c r="D52" s="221" t="e">
        <f>D36/'Annual treated patient numbers'!D27</f>
        <v>#DIV/0!</v>
      </c>
      <c r="E52" s="221" t="e">
        <f>E36/'Annual treated patient numbers'!E27</f>
        <v>#DIV/0!</v>
      </c>
      <c r="F52" s="221" t="e">
        <f>F36/'Annual treated patient numbers'!F27</f>
        <v>#DIV/0!</v>
      </c>
      <c r="G52" s="221" t="e">
        <f>G36/'Annual treated patient numbers'!G27</f>
        <v>#DIV/0!</v>
      </c>
      <c r="H52" s="106"/>
      <c r="I52" s="106"/>
    </row>
    <row r="53" spans="1:9" s="36" customFormat="1" ht="15" x14ac:dyDescent="0.2">
      <c r="A53" s="407" t="s">
        <v>21</v>
      </c>
      <c r="B53" s="408"/>
      <c r="C53" s="221" t="e">
        <f>C41/'Annual treated patient numbers'!C27</f>
        <v>#DIV/0!</v>
      </c>
      <c r="D53" s="221" t="e">
        <f>D41/'Annual treated patient numbers'!D27</f>
        <v>#DIV/0!</v>
      </c>
      <c r="E53" s="221" t="e">
        <f>E41/'Annual treated patient numbers'!E27</f>
        <v>#DIV/0!</v>
      </c>
      <c r="F53" s="221" t="e">
        <f>F41/'Annual treated patient numbers'!F27</f>
        <v>#DIV/0!</v>
      </c>
      <c r="G53" s="221" t="e">
        <f>G41/'Annual treated patient numbers'!G27</f>
        <v>#DIV/0!</v>
      </c>
      <c r="H53" s="106"/>
      <c r="I53" s="106"/>
    </row>
    <row r="54" spans="1:9" s="36" customFormat="1" ht="15" x14ac:dyDescent="0.2">
      <c r="A54" s="407" t="s">
        <v>22</v>
      </c>
      <c r="B54" s="408"/>
      <c r="C54" s="221" t="e">
        <f>C46/'Annual treated patient numbers'!C27</f>
        <v>#DIV/0!</v>
      </c>
      <c r="D54" s="221" t="e">
        <f>D46/'Annual treated patient numbers'!D27</f>
        <v>#DIV/0!</v>
      </c>
      <c r="E54" s="221" t="e">
        <f>E46/'Annual treated patient numbers'!E27</f>
        <v>#DIV/0!</v>
      </c>
      <c r="F54" s="221" t="e">
        <f>F46/'Annual treated patient numbers'!F27</f>
        <v>#DIV/0!</v>
      </c>
      <c r="G54" s="221" t="e">
        <f>G46/'Annual treated patient numbers'!G27</f>
        <v>#DIV/0!</v>
      </c>
      <c r="H54" s="106"/>
      <c r="I54" s="106"/>
    </row>
    <row r="55" spans="1:9" s="36" customFormat="1" ht="15" x14ac:dyDescent="0.2"/>
    <row r="57" spans="1:9" x14ac:dyDescent="0.2">
      <c r="A57" s="10" t="s">
        <v>138</v>
      </c>
    </row>
    <row r="58" spans="1:9" s="36" customFormat="1" ht="15" x14ac:dyDescent="0.2">
      <c r="A58" s="124" t="s">
        <v>88</v>
      </c>
    </row>
    <row r="59" spans="1:9" s="71" customFormat="1" ht="17" customHeight="1" x14ac:dyDescent="0.2">
      <c r="A59" s="402" t="s">
        <v>89</v>
      </c>
      <c r="B59" s="402"/>
      <c r="C59" s="125" t="s">
        <v>9</v>
      </c>
      <c r="D59" s="125" t="s">
        <v>10</v>
      </c>
      <c r="E59" s="125" t="s">
        <v>11</v>
      </c>
      <c r="F59" s="125" t="s">
        <v>12</v>
      </c>
      <c r="G59" s="125" t="s">
        <v>13</v>
      </c>
      <c r="H59" s="91"/>
      <c r="I59" s="91"/>
    </row>
    <row r="60" spans="1:9" s="36" customFormat="1" ht="15" x14ac:dyDescent="0.2">
      <c r="A60" s="399" t="s">
        <v>54</v>
      </c>
      <c r="B60" s="399"/>
      <c r="C60" s="126" t="e">
        <f>C52</f>
        <v>#DIV/0!</v>
      </c>
      <c r="D60" s="126" t="e">
        <f t="shared" ref="D60:G60" si="3">D52</f>
        <v>#DIV/0!</v>
      </c>
      <c r="E60" s="126" t="e">
        <f t="shared" si="3"/>
        <v>#DIV/0!</v>
      </c>
      <c r="F60" s="126" t="e">
        <f t="shared" si="3"/>
        <v>#DIV/0!</v>
      </c>
      <c r="G60" s="126" t="e">
        <f t="shared" si="3"/>
        <v>#DIV/0!</v>
      </c>
    </row>
    <row r="61" spans="1:9" s="36" customFormat="1" ht="15" x14ac:dyDescent="0.2">
      <c r="A61" s="399" t="s">
        <v>52</v>
      </c>
      <c r="B61" s="399"/>
      <c r="C61" s="126" t="e">
        <f>C53</f>
        <v>#DIV/0!</v>
      </c>
      <c r="D61" s="126" t="e">
        <f t="shared" ref="D61:G61" si="4">D53</f>
        <v>#DIV/0!</v>
      </c>
      <c r="E61" s="126" t="e">
        <f t="shared" si="4"/>
        <v>#DIV/0!</v>
      </c>
      <c r="F61" s="126" t="e">
        <f t="shared" si="4"/>
        <v>#DIV/0!</v>
      </c>
      <c r="G61" s="126" t="e">
        <f t="shared" si="4"/>
        <v>#DIV/0!</v>
      </c>
      <c r="H61" s="91"/>
      <c r="I61" s="91"/>
    </row>
    <row r="62" spans="1:9" s="36" customFormat="1" ht="15" x14ac:dyDescent="0.2">
      <c r="A62" s="399" t="s">
        <v>53</v>
      </c>
      <c r="B62" s="399"/>
      <c r="C62" s="126" t="e">
        <f>C54</f>
        <v>#DIV/0!</v>
      </c>
      <c r="D62" s="126" t="e">
        <f t="shared" ref="D62:G62" si="5">D54</f>
        <v>#DIV/0!</v>
      </c>
      <c r="E62" s="126" t="e">
        <f t="shared" si="5"/>
        <v>#DIV/0!</v>
      </c>
      <c r="F62" s="126" t="e">
        <f t="shared" si="5"/>
        <v>#DIV/0!</v>
      </c>
      <c r="G62" s="126" t="e">
        <f t="shared" si="5"/>
        <v>#DIV/0!</v>
      </c>
    </row>
    <row r="63" spans="1:9" s="71" customFormat="1" ht="16" customHeight="1" x14ac:dyDescent="0.2">
      <c r="A63" s="412" t="s">
        <v>90</v>
      </c>
      <c r="B63" s="413"/>
      <c r="C63" s="413"/>
      <c r="D63" s="413"/>
      <c r="E63" s="413"/>
      <c r="F63" s="413"/>
      <c r="G63" s="414"/>
      <c r="H63" s="91"/>
      <c r="I63" s="91"/>
    </row>
    <row r="64" spans="1:9" s="36" customFormat="1" ht="15" x14ac:dyDescent="0.2">
      <c r="A64" s="400" t="s">
        <v>52</v>
      </c>
      <c r="B64" s="400"/>
      <c r="C64" s="127" t="e">
        <f>C61-C60</f>
        <v>#DIV/0!</v>
      </c>
      <c r="D64" s="127" t="e">
        <f t="shared" ref="D64:G64" si="6">D61-D60</f>
        <v>#DIV/0!</v>
      </c>
      <c r="E64" s="127" t="e">
        <f t="shared" si="6"/>
        <v>#DIV/0!</v>
      </c>
      <c r="F64" s="127" t="e">
        <f t="shared" si="6"/>
        <v>#DIV/0!</v>
      </c>
      <c r="G64" s="127" t="e">
        <f t="shared" si="6"/>
        <v>#DIV/0!</v>
      </c>
    </row>
    <row r="65" spans="1:9" s="36" customFormat="1" ht="15" x14ac:dyDescent="0.2">
      <c r="A65" s="400" t="s">
        <v>53</v>
      </c>
      <c r="B65" s="400"/>
      <c r="C65" s="127" t="e">
        <f>C62-C60</f>
        <v>#DIV/0!</v>
      </c>
      <c r="D65" s="127" t="e">
        <f t="shared" ref="D65:G65" si="7">D62-D60</f>
        <v>#DIV/0!</v>
      </c>
      <c r="E65" s="127" t="e">
        <f t="shared" si="7"/>
        <v>#DIV/0!</v>
      </c>
      <c r="F65" s="127" t="e">
        <f>F62-F60</f>
        <v>#DIV/0!</v>
      </c>
      <c r="G65" s="127" t="e">
        <f t="shared" si="7"/>
        <v>#DIV/0!</v>
      </c>
      <c r="H65" s="91"/>
      <c r="I65" s="91"/>
    </row>
    <row r="66" spans="1:9" s="33" customFormat="1" x14ac:dyDescent="0.2">
      <c r="A66" s="401"/>
      <c r="B66" s="401"/>
      <c r="C66" s="51"/>
      <c r="D66" s="51"/>
      <c r="E66" s="51"/>
      <c r="F66" s="51"/>
      <c r="G66" s="51"/>
      <c r="H66" s="2"/>
      <c r="I66" s="2"/>
    </row>
    <row r="67" spans="1:9" s="90" customFormat="1" ht="15" x14ac:dyDescent="0.2">
      <c r="A67" s="128" t="s">
        <v>91</v>
      </c>
      <c r="B67" s="129"/>
      <c r="C67" s="87"/>
      <c r="D67" s="87"/>
      <c r="E67" s="87"/>
      <c r="F67" s="87"/>
      <c r="G67" s="87"/>
      <c r="H67" s="91"/>
      <c r="I67" s="91"/>
    </row>
    <row r="68" spans="1:9" s="71" customFormat="1" ht="15" x14ac:dyDescent="0.2">
      <c r="A68" s="402" t="s">
        <v>57</v>
      </c>
      <c r="B68" s="402"/>
      <c r="C68" s="125" t="s">
        <v>9</v>
      </c>
      <c r="D68" s="125" t="s">
        <v>10</v>
      </c>
      <c r="E68" s="125" t="s">
        <v>11</v>
      </c>
      <c r="F68" s="125" t="s">
        <v>12</v>
      </c>
      <c r="G68" s="125" t="s">
        <v>13</v>
      </c>
      <c r="H68" s="36"/>
      <c r="I68" s="36"/>
    </row>
    <row r="69" spans="1:9" s="36" customFormat="1" ht="15" x14ac:dyDescent="0.2">
      <c r="A69" s="399" t="s">
        <v>54</v>
      </c>
      <c r="B69" s="399"/>
      <c r="C69" s="126">
        <f>'Pharmaceutical costs'!C36</f>
        <v>0</v>
      </c>
      <c r="D69" s="126">
        <f>'Pharmaceutical costs'!D36</f>
        <v>0</v>
      </c>
      <c r="E69" s="126">
        <f>'Pharmaceutical costs'!E36</f>
        <v>0</v>
      </c>
      <c r="F69" s="126">
        <f>'Pharmaceutical costs'!F36</f>
        <v>0</v>
      </c>
      <c r="G69" s="126">
        <f>'Pharmaceutical costs'!G36</f>
        <v>0</v>
      </c>
      <c r="H69" s="91"/>
      <c r="I69" s="91"/>
    </row>
    <row r="70" spans="1:9" s="36" customFormat="1" ht="15" x14ac:dyDescent="0.2">
      <c r="A70" s="399" t="s">
        <v>52</v>
      </c>
      <c r="B70" s="399"/>
      <c r="C70" s="126">
        <f>C41</f>
        <v>0</v>
      </c>
      <c r="D70" s="126">
        <f t="shared" ref="D70:G70" si="8">D41</f>
        <v>0</v>
      </c>
      <c r="E70" s="126">
        <f t="shared" si="8"/>
        <v>0</v>
      </c>
      <c r="F70" s="126">
        <f t="shared" si="8"/>
        <v>0</v>
      </c>
      <c r="G70" s="126">
        <f t="shared" si="8"/>
        <v>0</v>
      </c>
    </row>
    <row r="71" spans="1:9" s="36" customFormat="1" ht="15" x14ac:dyDescent="0.2">
      <c r="A71" s="399" t="s">
        <v>53</v>
      </c>
      <c r="B71" s="399"/>
      <c r="C71" s="126">
        <f>C46</f>
        <v>0</v>
      </c>
      <c r="D71" s="126">
        <f t="shared" ref="D71:G71" si="9">D46</f>
        <v>0</v>
      </c>
      <c r="E71" s="126">
        <f t="shared" si="9"/>
        <v>0</v>
      </c>
      <c r="F71" s="126">
        <f t="shared" si="9"/>
        <v>0</v>
      </c>
      <c r="G71" s="126">
        <f t="shared" si="9"/>
        <v>0</v>
      </c>
      <c r="H71" s="91"/>
      <c r="I71" s="91"/>
    </row>
    <row r="72" spans="1:9" s="71" customFormat="1" ht="16" customHeight="1" x14ac:dyDescent="0.2">
      <c r="A72" s="412" t="s">
        <v>55</v>
      </c>
      <c r="B72" s="413"/>
      <c r="C72" s="413"/>
      <c r="D72" s="413"/>
      <c r="E72" s="413"/>
      <c r="F72" s="413"/>
      <c r="G72" s="414"/>
      <c r="H72" s="36"/>
      <c r="I72" s="36"/>
    </row>
    <row r="73" spans="1:9" s="36" customFormat="1" ht="15" x14ac:dyDescent="0.2">
      <c r="A73" s="400" t="s">
        <v>52</v>
      </c>
      <c r="B73" s="400"/>
      <c r="C73" s="127">
        <f>C70-C69</f>
        <v>0</v>
      </c>
      <c r="D73" s="127">
        <f t="shared" ref="D73:G73" si="10">D70-D69</f>
        <v>0</v>
      </c>
      <c r="E73" s="127">
        <f t="shared" si="10"/>
        <v>0</v>
      </c>
      <c r="F73" s="127">
        <f t="shared" si="10"/>
        <v>0</v>
      </c>
      <c r="G73" s="127">
        <f t="shared" si="10"/>
        <v>0</v>
      </c>
      <c r="H73" s="91"/>
      <c r="I73" s="91"/>
    </row>
    <row r="74" spans="1:9" s="36" customFormat="1" ht="15" x14ac:dyDescent="0.2">
      <c r="A74" s="400" t="s">
        <v>53</v>
      </c>
      <c r="B74" s="400"/>
      <c r="C74" s="127">
        <f>C71-C69</f>
        <v>0</v>
      </c>
      <c r="D74" s="127">
        <f t="shared" ref="D74:G74" si="11">D71-D69</f>
        <v>0</v>
      </c>
      <c r="E74" s="127">
        <f t="shared" si="11"/>
        <v>0</v>
      </c>
      <c r="F74" s="127">
        <f t="shared" si="11"/>
        <v>0</v>
      </c>
      <c r="G74" s="127">
        <f t="shared" si="11"/>
        <v>0</v>
      </c>
    </row>
    <row r="75" spans="1:9" x14ac:dyDescent="0.2">
      <c r="H75" s="21"/>
      <c r="I75" s="21"/>
    </row>
    <row r="76" spans="1:9" x14ac:dyDescent="0.2">
      <c r="A76" s="28" t="s">
        <v>23</v>
      </c>
      <c r="B76" s="35"/>
      <c r="C76" s="35"/>
      <c r="D76" s="35"/>
      <c r="E76" s="35"/>
      <c r="F76" s="35"/>
      <c r="G76" s="35"/>
      <c r="H76" s="35"/>
      <c r="I76" s="35"/>
    </row>
    <row r="77" spans="1:9" ht="16" customHeight="1" x14ac:dyDescent="0.2">
      <c r="A77" s="370" t="s">
        <v>296</v>
      </c>
      <c r="B77" s="370"/>
      <c r="C77" s="370"/>
      <c r="D77" s="370"/>
      <c r="E77" s="370"/>
      <c r="F77" s="370"/>
      <c r="G77" s="370"/>
      <c r="H77" s="21"/>
      <c r="I77" s="21"/>
    </row>
    <row r="78" spans="1:9" s="222" customFormat="1" ht="17" customHeight="1" x14ac:dyDescent="0.2">
      <c r="A78" s="370"/>
      <c r="B78" s="370"/>
      <c r="C78" s="370"/>
      <c r="D78" s="370"/>
      <c r="E78" s="370"/>
      <c r="F78" s="370"/>
      <c r="G78" s="370"/>
      <c r="H78" s="35"/>
      <c r="I78" s="35"/>
    </row>
    <row r="79" spans="1:9" s="222" customFormat="1" ht="18" customHeight="1" x14ac:dyDescent="0.2">
      <c r="A79" s="370"/>
      <c r="B79" s="370"/>
      <c r="C79" s="370"/>
      <c r="D79" s="370"/>
      <c r="E79" s="370"/>
      <c r="F79" s="370"/>
      <c r="G79" s="370"/>
      <c r="H79" s="21"/>
      <c r="I79" s="21"/>
    </row>
    <row r="80" spans="1:9" s="222" customFormat="1" ht="31" customHeight="1" x14ac:dyDescent="0.2">
      <c r="A80" s="370"/>
      <c r="B80" s="370"/>
      <c r="C80" s="370"/>
      <c r="D80" s="370"/>
      <c r="E80" s="370"/>
      <c r="F80" s="370"/>
      <c r="G80" s="370"/>
      <c r="H80" s="35"/>
      <c r="I80" s="35"/>
    </row>
    <row r="81" spans="1:9" s="222" customFormat="1" ht="18" customHeight="1" x14ac:dyDescent="0.2">
      <c r="A81" s="2"/>
      <c r="B81" s="2"/>
      <c r="C81" s="2"/>
      <c r="D81" s="2"/>
      <c r="E81" s="2"/>
      <c r="F81" s="2"/>
      <c r="G81" s="2"/>
      <c r="H81" s="21"/>
      <c r="I81" s="21"/>
    </row>
    <row r="82" spans="1:9" s="222" customFormat="1" ht="18" customHeight="1" x14ac:dyDescent="0.2">
      <c r="A82" s="10" t="s">
        <v>92</v>
      </c>
      <c r="B82" s="2"/>
      <c r="C82" s="2"/>
      <c r="D82" s="2"/>
      <c r="E82" s="2"/>
      <c r="F82" s="2"/>
      <c r="G82" s="2"/>
      <c r="H82" s="35"/>
      <c r="I82" s="35"/>
    </row>
    <row r="83" spans="1:9" x14ac:dyDescent="0.2">
      <c r="A83" s="367" t="s">
        <v>85</v>
      </c>
      <c r="B83" s="367"/>
      <c r="C83" s="367"/>
      <c r="D83" s="367"/>
      <c r="E83" s="367"/>
      <c r="F83" s="367"/>
      <c r="G83" s="367"/>
      <c r="H83" s="21"/>
      <c r="I83" s="21"/>
    </row>
    <row r="84" spans="1:9" x14ac:dyDescent="0.2">
      <c r="A84" s="367" t="s">
        <v>201</v>
      </c>
      <c r="B84" s="367"/>
      <c r="C84" s="367"/>
      <c r="D84" s="367"/>
      <c r="E84" s="367"/>
      <c r="F84" s="367"/>
      <c r="G84" s="367"/>
      <c r="H84" s="35"/>
      <c r="I84" s="35"/>
    </row>
    <row r="85" spans="1:9" x14ac:dyDescent="0.2">
      <c r="A85" s="367" t="s">
        <v>202</v>
      </c>
      <c r="B85" s="367"/>
      <c r="C85" s="367"/>
      <c r="D85" s="367"/>
      <c r="E85" s="367"/>
      <c r="F85" s="367"/>
      <c r="G85" s="367"/>
      <c r="H85" s="21"/>
      <c r="I85" s="21"/>
    </row>
    <row r="86" spans="1:9" x14ac:dyDescent="0.2">
      <c r="A86" s="367" t="s">
        <v>87</v>
      </c>
      <c r="B86" s="367"/>
      <c r="C86" s="367"/>
      <c r="D86" s="367"/>
      <c r="E86" s="367"/>
      <c r="F86" s="367"/>
      <c r="G86" s="367"/>
      <c r="H86" s="222"/>
      <c r="I86" s="222"/>
    </row>
    <row r="87" spans="1:9" x14ac:dyDescent="0.2">
      <c r="A87" s="367" t="s">
        <v>86</v>
      </c>
      <c r="B87" s="367"/>
      <c r="C87" s="367"/>
      <c r="D87" s="367"/>
      <c r="E87" s="367"/>
      <c r="F87" s="367"/>
      <c r="G87" s="367"/>
      <c r="H87" s="222"/>
      <c r="I87" s="222"/>
    </row>
  </sheetData>
  <mergeCells count="36">
    <mergeCell ref="A77:G77"/>
    <mergeCell ref="A78:G78"/>
    <mergeCell ref="A79:G79"/>
    <mergeCell ref="A80:G80"/>
    <mergeCell ref="F4:G4"/>
    <mergeCell ref="A59:B59"/>
    <mergeCell ref="A60:B60"/>
    <mergeCell ref="A61:B61"/>
    <mergeCell ref="A62:B62"/>
    <mergeCell ref="A52:B52"/>
    <mergeCell ref="A53:B53"/>
    <mergeCell ref="A54:B54"/>
    <mergeCell ref="A74:B74"/>
    <mergeCell ref="A63:G63"/>
    <mergeCell ref="A72:G72"/>
    <mergeCell ref="A69:B69"/>
    <mergeCell ref="H4:I4"/>
    <mergeCell ref="B4:C4"/>
    <mergeCell ref="D4:E4"/>
    <mergeCell ref="B23:B26"/>
    <mergeCell ref="A51:B51"/>
    <mergeCell ref="A42:A46"/>
    <mergeCell ref="A32:A36"/>
    <mergeCell ref="A37:A41"/>
    <mergeCell ref="A70:B70"/>
    <mergeCell ref="A71:B71"/>
    <mergeCell ref="A73:B73"/>
    <mergeCell ref="A64:B64"/>
    <mergeCell ref="A65:B65"/>
    <mergeCell ref="A66:B66"/>
    <mergeCell ref="A68:B68"/>
    <mergeCell ref="A83:G83"/>
    <mergeCell ref="A84:G84"/>
    <mergeCell ref="A85:G85"/>
    <mergeCell ref="A86:G86"/>
    <mergeCell ref="A87:G87"/>
  </mergeCells>
  <phoneticPr fontId="7" type="noConversion"/>
  <dataValidations count="1">
    <dataValidation allowBlank="1" showInputMessage="1" showErrorMessage="1" promptTitle="Acquisition cost" prompt="Acquisition cost is defined as the list price of the medicine and must be consistent with the health economic assessment of the submission to SMC._x000a__x000a_The medicine cost should be net of VAT._x000a__x000a_Cost should be expressed as estimated cost per patient per annum." sqref="B51 B31 A21:A22" xr:uid="{48E61662-7137-054A-A44E-697705991A05}"/>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1931-CA08-CE4A-8669-9D158F398721}">
  <sheetPr>
    <tabColor theme="5" tint="0.79998168889431442"/>
  </sheetPr>
  <dimension ref="A1:I116"/>
  <sheetViews>
    <sheetView zoomScale="110" zoomScaleNormal="110" workbookViewId="0">
      <pane ySplit="2" topLeftCell="A3" activePane="bottomLeft" state="frozen"/>
      <selection pane="bottomLeft" activeCell="A112" sqref="A112"/>
    </sheetView>
  </sheetViews>
  <sheetFormatPr baseColWidth="10" defaultColWidth="10.83203125" defaultRowHeight="15" x14ac:dyDescent="0.2"/>
  <cols>
    <col min="1" max="1" width="25.83203125" style="131" customWidth="1"/>
    <col min="2" max="2" width="31.83203125" style="131" customWidth="1"/>
    <col min="3" max="3" width="38.1640625" style="131" customWidth="1"/>
    <col min="4" max="5" width="25.83203125" style="131" customWidth="1"/>
    <col min="6" max="7" width="23.83203125" style="131" customWidth="1"/>
    <col min="8" max="8" width="27" style="131" customWidth="1"/>
    <col min="9" max="9" width="27.5" style="131" customWidth="1"/>
    <col min="10" max="16384" width="10.83203125" style="131"/>
  </cols>
  <sheetData>
    <row r="1" spans="1:9" ht="21" x14ac:dyDescent="0.2">
      <c r="A1" s="25" t="s">
        <v>103</v>
      </c>
      <c r="B1" s="130"/>
      <c r="C1" s="138" t="s">
        <v>241</v>
      </c>
    </row>
    <row r="3" spans="1:9" s="132" customFormat="1" ht="32" customHeight="1" x14ac:dyDescent="0.2">
      <c r="A3" s="49" t="s">
        <v>142</v>
      </c>
    </row>
    <row r="4" spans="1:9" s="132" customFormat="1" x14ac:dyDescent="0.2">
      <c r="A4" s="147"/>
      <c r="B4" s="403" t="str">
        <f>'Market share'!A15</f>
        <v xml:space="preserve">Intervention </v>
      </c>
      <c r="C4" s="403"/>
      <c r="D4" s="403" t="str">
        <f>'Market share'!A16</f>
        <v>Comparator A</v>
      </c>
      <c r="E4" s="403"/>
      <c r="F4" s="403" t="str">
        <f>'Market share'!A17</f>
        <v>Comparator B</v>
      </c>
      <c r="G4" s="403"/>
      <c r="H4" s="403" t="str">
        <f>'Market share'!A18</f>
        <v>Comparator C</v>
      </c>
      <c r="I4" s="403"/>
    </row>
    <row r="5" spans="1:9" ht="17" thickBot="1" x14ac:dyDescent="0.25">
      <c r="A5" s="268"/>
      <c r="B5" s="269" t="s">
        <v>172</v>
      </c>
      <c r="C5" s="269" t="s">
        <v>41</v>
      </c>
      <c r="D5" s="269" t="s">
        <v>172</v>
      </c>
      <c r="E5" s="269" t="s">
        <v>41</v>
      </c>
      <c r="F5" s="269" t="s">
        <v>172</v>
      </c>
      <c r="G5" s="269" t="s">
        <v>41</v>
      </c>
      <c r="H5" s="269" t="s">
        <v>172</v>
      </c>
      <c r="I5" s="269" t="s">
        <v>31</v>
      </c>
    </row>
    <row r="6" spans="1:9" ht="15" customHeight="1" x14ac:dyDescent="0.2">
      <c r="A6" s="259" t="s">
        <v>205</v>
      </c>
      <c r="B6" s="260"/>
      <c r="C6" s="260"/>
      <c r="D6" s="260"/>
      <c r="E6" s="260"/>
      <c r="F6" s="260"/>
      <c r="G6" s="260"/>
      <c r="H6" s="260"/>
      <c r="I6" s="261"/>
    </row>
    <row r="7" spans="1:9" ht="16" x14ac:dyDescent="0.2">
      <c r="A7" s="262" t="s">
        <v>42</v>
      </c>
      <c r="B7" s="89"/>
      <c r="C7" s="89"/>
      <c r="D7" s="89"/>
      <c r="E7" s="89"/>
      <c r="F7" s="89"/>
      <c r="G7" s="89"/>
      <c r="H7" s="89"/>
      <c r="I7" s="263"/>
    </row>
    <row r="8" spans="1:9" ht="32" x14ac:dyDescent="0.2">
      <c r="A8" s="262" t="s">
        <v>204</v>
      </c>
      <c r="B8" s="89"/>
      <c r="C8" s="89"/>
      <c r="D8" s="89"/>
      <c r="E8" s="89"/>
      <c r="F8" s="89"/>
      <c r="G8" s="89"/>
      <c r="H8" s="89"/>
      <c r="I8" s="263"/>
    </row>
    <row r="9" spans="1:9" ht="15" customHeight="1" x14ac:dyDescent="0.2">
      <c r="A9" s="264" t="s">
        <v>51</v>
      </c>
      <c r="B9" s="258"/>
      <c r="C9" s="258"/>
      <c r="D9" s="258"/>
      <c r="E9" s="258"/>
      <c r="F9" s="258"/>
      <c r="G9" s="258"/>
      <c r="H9" s="258"/>
      <c r="I9" s="265"/>
    </row>
    <row r="10" spans="1:9" s="50" customFormat="1" ht="16" x14ac:dyDescent="0.2">
      <c r="A10" s="262" t="s">
        <v>143</v>
      </c>
      <c r="B10" s="133"/>
      <c r="C10" s="133"/>
      <c r="D10" s="133"/>
      <c r="E10" s="133"/>
      <c r="F10" s="133"/>
      <c r="G10" s="133"/>
      <c r="H10" s="133"/>
      <c r="I10" s="500"/>
    </row>
    <row r="11" spans="1:9" s="50" customFormat="1" ht="16" x14ac:dyDescent="0.2">
      <c r="A11" s="262" t="s">
        <v>144</v>
      </c>
      <c r="B11" s="133"/>
      <c r="C11" s="133"/>
      <c r="D11" s="133"/>
      <c r="E11" s="133"/>
      <c r="F11" s="133"/>
      <c r="G11" s="133"/>
      <c r="H11" s="133"/>
      <c r="I11" s="500"/>
    </row>
    <row r="12" spans="1:9" s="50" customFormat="1" ht="17" thickBot="1" x14ac:dyDescent="0.25">
      <c r="A12" s="266" t="s">
        <v>145</v>
      </c>
      <c r="B12" s="267"/>
      <c r="C12" s="267"/>
      <c r="D12" s="267"/>
      <c r="E12" s="267"/>
      <c r="F12" s="267"/>
      <c r="G12" s="267"/>
      <c r="H12" s="267"/>
      <c r="I12" s="501"/>
    </row>
    <row r="13" spans="1:9" ht="15" customHeight="1" x14ac:dyDescent="0.2">
      <c r="A13" s="259" t="s">
        <v>206</v>
      </c>
      <c r="B13" s="260"/>
      <c r="C13" s="260"/>
      <c r="D13" s="260"/>
      <c r="E13" s="260"/>
      <c r="F13" s="260"/>
      <c r="G13" s="260"/>
      <c r="H13" s="260"/>
      <c r="I13" s="261"/>
    </row>
    <row r="14" spans="1:9" ht="16" x14ac:dyDescent="0.2">
      <c r="A14" s="262" t="s">
        <v>42</v>
      </c>
      <c r="B14" s="89"/>
      <c r="C14" s="89"/>
      <c r="D14" s="89"/>
      <c r="E14" s="89"/>
      <c r="F14" s="89"/>
      <c r="G14" s="89"/>
      <c r="H14" s="89"/>
      <c r="I14" s="263"/>
    </row>
    <row r="15" spans="1:9" ht="32" x14ac:dyDescent="0.2">
      <c r="A15" s="262" t="s">
        <v>204</v>
      </c>
      <c r="B15" s="89"/>
      <c r="C15" s="89"/>
      <c r="D15" s="89"/>
      <c r="E15" s="89"/>
      <c r="F15" s="89"/>
      <c r="G15" s="89"/>
      <c r="H15" s="89"/>
      <c r="I15" s="263"/>
    </row>
    <row r="16" spans="1:9" ht="15" customHeight="1" x14ac:dyDescent="0.2">
      <c r="A16" s="264" t="s">
        <v>207</v>
      </c>
      <c r="B16" s="258"/>
      <c r="C16" s="258"/>
      <c r="D16" s="258"/>
      <c r="E16" s="258"/>
      <c r="F16" s="258"/>
      <c r="G16" s="258"/>
      <c r="H16" s="258"/>
      <c r="I16" s="265"/>
    </row>
    <row r="17" spans="1:9" s="167" customFormat="1" ht="16" x14ac:dyDescent="0.2">
      <c r="A17" s="262" t="s">
        <v>143</v>
      </c>
      <c r="B17" s="133"/>
      <c r="C17" s="133"/>
      <c r="D17" s="133"/>
      <c r="E17" s="133"/>
      <c r="F17" s="133"/>
      <c r="G17" s="133"/>
      <c r="H17" s="133"/>
      <c r="I17" s="500"/>
    </row>
    <row r="18" spans="1:9" s="167" customFormat="1" ht="16" x14ac:dyDescent="0.2">
      <c r="A18" s="262" t="s">
        <v>144</v>
      </c>
      <c r="B18" s="133"/>
      <c r="C18" s="133"/>
      <c r="D18" s="133"/>
      <c r="E18" s="133"/>
      <c r="F18" s="133"/>
      <c r="G18" s="133"/>
      <c r="H18" s="133"/>
      <c r="I18" s="500"/>
    </row>
    <row r="19" spans="1:9" s="167" customFormat="1" ht="17" thickBot="1" x14ac:dyDescent="0.25">
      <c r="A19" s="266" t="s">
        <v>145</v>
      </c>
      <c r="B19" s="267"/>
      <c r="C19" s="267"/>
      <c r="D19" s="267"/>
      <c r="E19" s="267"/>
      <c r="F19" s="267"/>
      <c r="G19" s="267"/>
      <c r="H19" s="267"/>
      <c r="I19" s="501"/>
    </row>
    <row r="21" spans="1:9" ht="16" x14ac:dyDescent="0.2">
      <c r="A21" s="10" t="s">
        <v>146</v>
      </c>
      <c r="B21" s="134"/>
      <c r="C21" s="134"/>
      <c r="D21" s="134"/>
      <c r="E21" s="134"/>
      <c r="F21" s="134"/>
      <c r="G21" s="134"/>
    </row>
    <row r="22" spans="1:9" ht="16" thickBot="1" x14ac:dyDescent="0.25">
      <c r="A22" s="270" t="s">
        <v>148</v>
      </c>
      <c r="B22" s="271" t="s">
        <v>147</v>
      </c>
      <c r="C22" s="272" t="s">
        <v>32</v>
      </c>
      <c r="D22" s="272" t="s">
        <v>10</v>
      </c>
      <c r="E22" s="272" t="s">
        <v>11</v>
      </c>
      <c r="F22" s="272" t="s">
        <v>12</v>
      </c>
      <c r="G22" s="272" t="s">
        <v>13</v>
      </c>
      <c r="H22" s="272" t="s">
        <v>39</v>
      </c>
    </row>
    <row r="23" spans="1:9" s="135" customFormat="1" ht="16" x14ac:dyDescent="0.2">
      <c r="A23" s="418" t="str">
        <f>A6</f>
        <v>Resource 1: [name and type]</v>
      </c>
      <c r="B23" s="273" t="str">
        <f>'Market share'!A15</f>
        <v xml:space="preserve">Intervention </v>
      </c>
      <c r="C23" s="274">
        <f>B11</f>
        <v>0</v>
      </c>
      <c r="D23" s="275"/>
      <c r="E23" s="275"/>
      <c r="F23" s="275"/>
      <c r="G23" s="275"/>
      <c r="H23" s="415" t="s">
        <v>203</v>
      </c>
    </row>
    <row r="24" spans="1:9" s="135" customFormat="1" ht="16" x14ac:dyDescent="0.2">
      <c r="A24" s="419"/>
      <c r="B24" s="170" t="str">
        <f>'Market share'!A16</f>
        <v>Comparator A</v>
      </c>
      <c r="C24" s="123">
        <f>D11</f>
        <v>0</v>
      </c>
      <c r="D24" s="102"/>
      <c r="E24" s="102"/>
      <c r="F24" s="102"/>
      <c r="G24" s="102"/>
      <c r="H24" s="416"/>
    </row>
    <row r="25" spans="1:9" s="135" customFormat="1" ht="16" x14ac:dyDescent="0.2">
      <c r="A25" s="419"/>
      <c r="B25" s="170" t="str">
        <f>'Market share'!A17</f>
        <v>Comparator B</v>
      </c>
      <c r="C25" s="123">
        <f>F11</f>
        <v>0</v>
      </c>
      <c r="D25" s="102"/>
      <c r="E25" s="102"/>
      <c r="F25" s="102"/>
      <c r="G25" s="102"/>
      <c r="H25" s="416"/>
    </row>
    <row r="26" spans="1:9" s="135" customFormat="1" ht="17" thickBot="1" x14ac:dyDescent="0.25">
      <c r="A26" s="420"/>
      <c r="B26" s="276" t="str">
        <f>'Market share'!A18</f>
        <v>Comparator C</v>
      </c>
      <c r="C26" s="277">
        <f>H11</f>
        <v>0</v>
      </c>
      <c r="D26" s="278"/>
      <c r="E26" s="278"/>
      <c r="F26" s="278"/>
      <c r="G26" s="278"/>
      <c r="H26" s="417"/>
    </row>
    <row r="27" spans="1:9" s="135" customFormat="1" ht="16" x14ac:dyDescent="0.2">
      <c r="A27" s="418" t="str">
        <f>A13</f>
        <v>Resource 2: [name and type]</v>
      </c>
      <c r="B27" s="273" t="str">
        <f>'Market share'!A15</f>
        <v xml:space="preserve">Intervention </v>
      </c>
      <c r="C27" s="274">
        <f>B18</f>
        <v>0</v>
      </c>
      <c r="D27" s="275"/>
      <c r="E27" s="275"/>
      <c r="F27" s="275"/>
      <c r="G27" s="275"/>
      <c r="H27" s="415"/>
    </row>
    <row r="28" spans="1:9" s="135" customFormat="1" ht="16" x14ac:dyDescent="0.2">
      <c r="A28" s="419"/>
      <c r="B28" s="170" t="str">
        <f>'Market share'!A16</f>
        <v>Comparator A</v>
      </c>
      <c r="C28" s="123">
        <f>D18</f>
        <v>0</v>
      </c>
      <c r="D28" s="102"/>
      <c r="E28" s="102"/>
      <c r="F28" s="102"/>
      <c r="G28" s="102"/>
      <c r="H28" s="416"/>
    </row>
    <row r="29" spans="1:9" s="135" customFormat="1" ht="16" x14ac:dyDescent="0.2">
      <c r="A29" s="419"/>
      <c r="B29" s="170" t="str">
        <f>'Market share'!A17</f>
        <v>Comparator B</v>
      </c>
      <c r="C29" s="123">
        <f>F18</f>
        <v>0</v>
      </c>
      <c r="D29" s="102"/>
      <c r="E29" s="102"/>
      <c r="F29" s="102"/>
      <c r="G29" s="102"/>
      <c r="H29" s="416"/>
    </row>
    <row r="30" spans="1:9" s="135" customFormat="1" ht="17" thickBot="1" x14ac:dyDescent="0.25">
      <c r="A30" s="420"/>
      <c r="B30" s="276" t="str">
        <f>'Market share'!A18</f>
        <v>Comparator C</v>
      </c>
      <c r="C30" s="277">
        <f>H18</f>
        <v>0</v>
      </c>
      <c r="D30" s="278"/>
      <c r="E30" s="278"/>
      <c r="F30" s="278"/>
      <c r="G30" s="278"/>
      <c r="H30" s="417"/>
    </row>
    <row r="33" spans="1:8" ht="16" x14ac:dyDescent="0.2">
      <c r="A33" s="10" t="s">
        <v>149</v>
      </c>
    </row>
    <row r="34" spans="1:8" ht="16" thickBot="1" x14ac:dyDescent="0.25">
      <c r="A34" s="118" t="s">
        <v>150</v>
      </c>
      <c r="B34" s="271" t="s">
        <v>38</v>
      </c>
      <c r="C34" s="271" t="s">
        <v>43</v>
      </c>
      <c r="D34" s="272" t="s">
        <v>32</v>
      </c>
      <c r="E34" s="272" t="s">
        <v>10</v>
      </c>
      <c r="F34" s="272" t="s">
        <v>11</v>
      </c>
      <c r="G34" s="272" t="s">
        <v>12</v>
      </c>
      <c r="H34" s="272" t="s">
        <v>13</v>
      </c>
    </row>
    <row r="35" spans="1:8" x14ac:dyDescent="0.2">
      <c r="A35" s="437" t="s">
        <v>20</v>
      </c>
      <c r="B35" s="418" t="str">
        <f>A6</f>
        <v>Resource 1: [name and type]</v>
      </c>
      <c r="C35" s="279" t="str">
        <f>'Market share'!A15</f>
        <v xml:space="preserve">Intervention </v>
      </c>
      <c r="D35" s="274">
        <f>C23*'Annual treated patient numbers'!C31</f>
        <v>0</v>
      </c>
      <c r="E35" s="274">
        <f>D23*'Annual treated patient numbers'!D31</f>
        <v>0</v>
      </c>
      <c r="F35" s="274">
        <f>E23*'Annual treated patient numbers'!E31</f>
        <v>0</v>
      </c>
      <c r="G35" s="274">
        <f>F23*'Annual treated patient numbers'!F31</f>
        <v>0</v>
      </c>
      <c r="H35" s="280">
        <f>G23*'Annual treated patient numbers'!G31</f>
        <v>0</v>
      </c>
    </row>
    <row r="36" spans="1:8" x14ac:dyDescent="0.2">
      <c r="A36" s="438"/>
      <c r="B36" s="419"/>
      <c r="C36" s="107" t="str">
        <f>'Market share'!A16</f>
        <v>Comparator A</v>
      </c>
      <c r="D36" s="123">
        <f>C24*'Annual treated patient numbers'!C32</f>
        <v>0</v>
      </c>
      <c r="E36" s="123">
        <f>D24*'Annual treated patient numbers'!D32</f>
        <v>0</v>
      </c>
      <c r="F36" s="123">
        <f>E24*'Annual treated patient numbers'!E32</f>
        <v>0</v>
      </c>
      <c r="G36" s="123">
        <f>F24*'Annual treated patient numbers'!F32</f>
        <v>0</v>
      </c>
      <c r="H36" s="281">
        <f>G24*'Annual treated patient numbers'!G32</f>
        <v>0</v>
      </c>
    </row>
    <row r="37" spans="1:8" x14ac:dyDescent="0.2">
      <c r="A37" s="438"/>
      <c r="B37" s="419"/>
      <c r="C37" s="107" t="str">
        <f>'Market share'!A17</f>
        <v>Comparator B</v>
      </c>
      <c r="D37" s="123">
        <f>C25*'Annual treated patient numbers'!C33</f>
        <v>0</v>
      </c>
      <c r="E37" s="123">
        <f>D25*'Annual treated patient numbers'!D33</f>
        <v>0</v>
      </c>
      <c r="F37" s="123">
        <f>E25*'Annual treated patient numbers'!E33</f>
        <v>0</v>
      </c>
      <c r="G37" s="123">
        <f>F25*'Annual treated patient numbers'!F33</f>
        <v>0</v>
      </c>
      <c r="H37" s="281">
        <f>G25*'Annual treated patient numbers'!G33</f>
        <v>0</v>
      </c>
    </row>
    <row r="38" spans="1:8" x14ac:dyDescent="0.2">
      <c r="A38" s="438"/>
      <c r="B38" s="419"/>
      <c r="C38" s="107" t="str">
        <f>'Market share'!A18</f>
        <v>Comparator C</v>
      </c>
      <c r="D38" s="123">
        <f>C26*'Annual treated patient numbers'!C34</f>
        <v>0</v>
      </c>
      <c r="E38" s="123">
        <f>D26*'Annual treated patient numbers'!D34</f>
        <v>0</v>
      </c>
      <c r="F38" s="123">
        <f>E26*'Annual treated patient numbers'!E34</f>
        <v>0</v>
      </c>
      <c r="G38" s="123">
        <f>F26*'Annual treated patient numbers'!F34</f>
        <v>0</v>
      </c>
      <c r="H38" s="281">
        <f>G26*'Annual treated patient numbers'!G34</f>
        <v>0</v>
      </c>
    </row>
    <row r="39" spans="1:8" ht="16" thickBot="1" x14ac:dyDescent="0.25">
      <c r="A39" s="438"/>
      <c r="B39" s="420"/>
      <c r="C39" s="282" t="s">
        <v>0</v>
      </c>
      <c r="D39" s="283">
        <f>SUM(D35:D38)</f>
        <v>0</v>
      </c>
      <c r="E39" s="283">
        <f>SUM(E35:E38)</f>
        <v>0</v>
      </c>
      <c r="F39" s="283">
        <f t="shared" ref="F39:H39" si="0">SUM(F35:F38)</f>
        <v>0</v>
      </c>
      <c r="G39" s="283">
        <f t="shared" si="0"/>
        <v>0</v>
      </c>
      <c r="H39" s="284">
        <f t="shared" si="0"/>
        <v>0</v>
      </c>
    </row>
    <row r="40" spans="1:8" x14ac:dyDescent="0.2">
      <c r="A40" s="438"/>
      <c r="B40" s="418" t="str">
        <f>A13</f>
        <v>Resource 2: [name and type]</v>
      </c>
      <c r="C40" s="279" t="str">
        <f>'Market share'!A15</f>
        <v xml:space="preserve">Intervention </v>
      </c>
      <c r="D40" s="274">
        <f>C27*'Annual treated patient numbers'!C31</f>
        <v>0</v>
      </c>
      <c r="E40" s="274">
        <f>D27*'Annual treated patient numbers'!D31</f>
        <v>0</v>
      </c>
      <c r="F40" s="274">
        <f>E27*'Annual treated patient numbers'!E31</f>
        <v>0</v>
      </c>
      <c r="G40" s="274">
        <f>F27*'Annual treated patient numbers'!F31</f>
        <v>0</v>
      </c>
      <c r="H40" s="280">
        <f>G27*'Annual treated patient numbers'!G31</f>
        <v>0</v>
      </c>
    </row>
    <row r="41" spans="1:8" x14ac:dyDescent="0.2">
      <c r="A41" s="438"/>
      <c r="B41" s="419"/>
      <c r="C41" s="107" t="str">
        <f>'Market share'!A16</f>
        <v>Comparator A</v>
      </c>
      <c r="D41" s="123">
        <f>C28*'Annual treated patient numbers'!C32</f>
        <v>0</v>
      </c>
      <c r="E41" s="123">
        <f>D28*'Annual treated patient numbers'!D32</f>
        <v>0</v>
      </c>
      <c r="F41" s="123">
        <f>E28*'Annual treated patient numbers'!E32</f>
        <v>0</v>
      </c>
      <c r="G41" s="123">
        <f>F28*'Annual treated patient numbers'!F32</f>
        <v>0</v>
      </c>
      <c r="H41" s="281">
        <f>G28*'Annual treated patient numbers'!G32</f>
        <v>0</v>
      </c>
    </row>
    <row r="42" spans="1:8" x14ac:dyDescent="0.2">
      <c r="A42" s="438"/>
      <c r="B42" s="419"/>
      <c r="C42" s="107" t="str">
        <f>'Market share'!A17</f>
        <v>Comparator B</v>
      </c>
      <c r="D42" s="123">
        <f>C29*'Annual treated patient numbers'!C33</f>
        <v>0</v>
      </c>
      <c r="E42" s="123">
        <f>D29*'Annual treated patient numbers'!D33</f>
        <v>0</v>
      </c>
      <c r="F42" s="123">
        <f>E29*'Annual treated patient numbers'!E33</f>
        <v>0</v>
      </c>
      <c r="G42" s="123">
        <f>F29*'Annual treated patient numbers'!F33</f>
        <v>0</v>
      </c>
      <c r="H42" s="281">
        <f>G29*'Annual treated patient numbers'!G33</f>
        <v>0</v>
      </c>
    </row>
    <row r="43" spans="1:8" x14ac:dyDescent="0.2">
      <c r="A43" s="438"/>
      <c r="B43" s="419"/>
      <c r="C43" s="107" t="str">
        <f>'Market share'!A18</f>
        <v>Comparator C</v>
      </c>
      <c r="D43" s="123">
        <f>C30*'Annual treated patient numbers'!C34</f>
        <v>0</v>
      </c>
      <c r="E43" s="123">
        <f>D30*'Annual treated patient numbers'!D34</f>
        <v>0</v>
      </c>
      <c r="F43" s="123">
        <f>E30*'Annual treated patient numbers'!E34</f>
        <v>0</v>
      </c>
      <c r="G43" s="123">
        <f>F30*'Annual treated patient numbers'!F34</f>
        <v>0</v>
      </c>
      <c r="H43" s="281">
        <f>G30*'Annual treated patient numbers'!G34</f>
        <v>0</v>
      </c>
    </row>
    <row r="44" spans="1:8" ht="16" thickBot="1" x14ac:dyDescent="0.25">
      <c r="A44" s="438"/>
      <c r="B44" s="420"/>
      <c r="C44" s="282" t="s">
        <v>0</v>
      </c>
      <c r="D44" s="283">
        <f>SUM(D40:D43)</f>
        <v>0</v>
      </c>
      <c r="E44" s="283">
        <f t="shared" ref="E44:H44" si="1">SUM(E40:E43)</f>
        <v>0</v>
      </c>
      <c r="F44" s="283">
        <f t="shared" si="1"/>
        <v>0</v>
      </c>
      <c r="G44" s="283">
        <f>SUM(G40:G43)</f>
        <v>0</v>
      </c>
      <c r="H44" s="284">
        <f t="shared" si="1"/>
        <v>0</v>
      </c>
    </row>
    <row r="45" spans="1:8" ht="16" thickBot="1" x14ac:dyDescent="0.25">
      <c r="A45" s="395"/>
      <c r="B45" s="439" t="s">
        <v>45</v>
      </c>
      <c r="C45" s="440"/>
      <c r="D45" s="286">
        <f>D39+D44</f>
        <v>0</v>
      </c>
      <c r="E45" s="286">
        <f t="shared" ref="E45:H45" si="2">E39+E44</f>
        <v>0</v>
      </c>
      <c r="F45" s="286">
        <f t="shared" si="2"/>
        <v>0</v>
      </c>
      <c r="G45" s="286">
        <f>G39+G44</f>
        <v>0</v>
      </c>
      <c r="H45" s="286">
        <f t="shared" si="2"/>
        <v>0</v>
      </c>
    </row>
    <row r="46" spans="1:8" x14ac:dyDescent="0.2">
      <c r="A46" s="441" t="s">
        <v>21</v>
      </c>
      <c r="B46" s="445" t="str">
        <f>A6</f>
        <v>Resource 1: [name and type]</v>
      </c>
      <c r="C46" s="287" t="str">
        <f>'Market share'!A15</f>
        <v xml:space="preserve">Intervention </v>
      </c>
      <c r="D46" s="288">
        <f>'Annual treated patient numbers'!C35*'Healthcare resource use costs'!C23</f>
        <v>0</v>
      </c>
      <c r="E46" s="288">
        <f>'Annual treated patient numbers'!D35*'Healthcare resource use costs'!D23</f>
        <v>0</v>
      </c>
      <c r="F46" s="288">
        <f>'Annual treated patient numbers'!E35*'Healthcare resource use costs'!E23</f>
        <v>0</v>
      </c>
      <c r="G46" s="288">
        <f>'Annual treated patient numbers'!F35*'Healthcare resource use costs'!F23</f>
        <v>0</v>
      </c>
      <c r="H46" s="289">
        <f>'Annual treated patient numbers'!G35*'Healthcare resource use costs'!G23</f>
        <v>0</v>
      </c>
    </row>
    <row r="47" spans="1:8" x14ac:dyDescent="0.2">
      <c r="A47" s="442"/>
      <c r="B47" s="446"/>
      <c r="C47" s="148" t="str">
        <f>'Market share'!A16</f>
        <v>Comparator A</v>
      </c>
      <c r="D47" s="137">
        <f>'Annual treated patient numbers'!C36*'Healthcare resource use costs'!C24</f>
        <v>0</v>
      </c>
      <c r="E47" s="137">
        <f>'Annual treated patient numbers'!D36*'Healthcare resource use costs'!D24</f>
        <v>0</v>
      </c>
      <c r="F47" s="137">
        <f>'Annual treated patient numbers'!E36*'Healthcare resource use costs'!E24</f>
        <v>0</v>
      </c>
      <c r="G47" s="137">
        <f>'Annual treated patient numbers'!F36*'Healthcare resource use costs'!F24</f>
        <v>0</v>
      </c>
      <c r="H47" s="290">
        <f>'Annual treated patient numbers'!G36*'Healthcare resource use costs'!G24</f>
        <v>0</v>
      </c>
    </row>
    <row r="48" spans="1:8" x14ac:dyDescent="0.2">
      <c r="A48" s="442"/>
      <c r="B48" s="446"/>
      <c r="C48" s="148" t="str">
        <f>'Market share'!A17</f>
        <v>Comparator B</v>
      </c>
      <c r="D48" s="137">
        <f>'Annual treated patient numbers'!C37*'Healthcare resource use costs'!C25</f>
        <v>0</v>
      </c>
      <c r="E48" s="137">
        <f>'Annual treated patient numbers'!D37*'Healthcare resource use costs'!D25</f>
        <v>0</v>
      </c>
      <c r="F48" s="137">
        <f>'Annual treated patient numbers'!E37*'Healthcare resource use costs'!E25</f>
        <v>0</v>
      </c>
      <c r="G48" s="137">
        <f>'Annual treated patient numbers'!F37*'Healthcare resource use costs'!F25</f>
        <v>0</v>
      </c>
      <c r="H48" s="290">
        <f>'Annual treated patient numbers'!G37*'Healthcare resource use costs'!G25</f>
        <v>0</v>
      </c>
    </row>
    <row r="49" spans="1:8" x14ac:dyDescent="0.2">
      <c r="A49" s="442"/>
      <c r="B49" s="446"/>
      <c r="C49" s="148" t="str">
        <f>'Market share'!A18</f>
        <v>Comparator C</v>
      </c>
      <c r="D49" s="137">
        <f>'Annual treated patient numbers'!C38*'Healthcare resource use costs'!C26</f>
        <v>0</v>
      </c>
      <c r="E49" s="137">
        <f>'Annual treated patient numbers'!D38*'Healthcare resource use costs'!D26</f>
        <v>0</v>
      </c>
      <c r="F49" s="137">
        <f>'Annual treated patient numbers'!E38*'Healthcare resource use costs'!E26</f>
        <v>0</v>
      </c>
      <c r="G49" s="137">
        <f>'Annual treated patient numbers'!F38*'Healthcare resource use costs'!F26</f>
        <v>0</v>
      </c>
      <c r="H49" s="290">
        <f>'Annual treated patient numbers'!G38*'Healthcare resource use costs'!G26</f>
        <v>0</v>
      </c>
    </row>
    <row r="50" spans="1:8" ht="16" thickBot="1" x14ac:dyDescent="0.25">
      <c r="A50" s="442"/>
      <c r="B50" s="447"/>
      <c r="C50" s="291" t="s">
        <v>0</v>
      </c>
      <c r="D50" s="292">
        <f>SUM(D46:D49)</f>
        <v>0</v>
      </c>
      <c r="E50" s="292">
        <f t="shared" ref="E50:H50" si="3">SUM(E46:E49)</f>
        <v>0</v>
      </c>
      <c r="F50" s="292">
        <f t="shared" si="3"/>
        <v>0</v>
      </c>
      <c r="G50" s="292">
        <f t="shared" si="3"/>
        <v>0</v>
      </c>
      <c r="H50" s="293">
        <f t="shared" si="3"/>
        <v>0</v>
      </c>
    </row>
    <row r="51" spans="1:8" x14ac:dyDescent="0.2">
      <c r="A51" s="442"/>
      <c r="B51" s="445" t="str">
        <f>A13</f>
        <v>Resource 2: [name and type]</v>
      </c>
      <c r="C51" s="287" t="str">
        <f>'Market share'!A15</f>
        <v xml:space="preserve">Intervention </v>
      </c>
      <c r="D51" s="288">
        <f>C27*'Annual treated patient numbers'!C35</f>
        <v>0</v>
      </c>
      <c r="E51" s="288">
        <f>D27*'Annual treated patient numbers'!D35</f>
        <v>0</v>
      </c>
      <c r="F51" s="288">
        <f>E27*'Annual treated patient numbers'!E35</f>
        <v>0</v>
      </c>
      <c r="G51" s="288">
        <f>F27*'Annual treated patient numbers'!F35</f>
        <v>0</v>
      </c>
      <c r="H51" s="289">
        <f>G27*'Annual treated patient numbers'!G35</f>
        <v>0</v>
      </c>
    </row>
    <row r="52" spans="1:8" x14ac:dyDescent="0.2">
      <c r="A52" s="442"/>
      <c r="B52" s="446"/>
      <c r="C52" s="148" t="str">
        <f>'Market share'!A16</f>
        <v>Comparator A</v>
      </c>
      <c r="D52" s="137">
        <f>C28*'Annual treated patient numbers'!C36</f>
        <v>0</v>
      </c>
      <c r="E52" s="137">
        <f>D28*'Annual treated patient numbers'!D36</f>
        <v>0</v>
      </c>
      <c r="F52" s="137">
        <f>E28*'Annual treated patient numbers'!E36</f>
        <v>0</v>
      </c>
      <c r="G52" s="137">
        <f>F28*'Annual treated patient numbers'!F36</f>
        <v>0</v>
      </c>
      <c r="H52" s="290">
        <f>G28*'Annual treated patient numbers'!G36</f>
        <v>0</v>
      </c>
    </row>
    <row r="53" spans="1:8" x14ac:dyDescent="0.2">
      <c r="A53" s="442"/>
      <c r="B53" s="446"/>
      <c r="C53" s="148" t="str">
        <f>'Market share'!A17</f>
        <v>Comparator B</v>
      </c>
      <c r="D53" s="137">
        <f>C29*'Annual treated patient numbers'!C37</f>
        <v>0</v>
      </c>
      <c r="E53" s="137">
        <f>D29*'Annual treated patient numbers'!D37</f>
        <v>0</v>
      </c>
      <c r="F53" s="137">
        <f>E29*'Annual treated patient numbers'!E37</f>
        <v>0</v>
      </c>
      <c r="G53" s="137">
        <f>F29*'Annual treated patient numbers'!F37</f>
        <v>0</v>
      </c>
      <c r="H53" s="290">
        <f>G29*'Annual treated patient numbers'!G37</f>
        <v>0</v>
      </c>
    </row>
    <row r="54" spans="1:8" x14ac:dyDescent="0.2">
      <c r="A54" s="442"/>
      <c r="B54" s="446"/>
      <c r="C54" s="148" t="str">
        <f>'Market share'!A18</f>
        <v>Comparator C</v>
      </c>
      <c r="D54" s="137">
        <f>C30*'Annual treated patient numbers'!C38</f>
        <v>0</v>
      </c>
      <c r="E54" s="137">
        <f>D30*'Annual treated patient numbers'!D38</f>
        <v>0</v>
      </c>
      <c r="F54" s="137">
        <f>E30*'Annual treated patient numbers'!E38</f>
        <v>0</v>
      </c>
      <c r="G54" s="137">
        <f>F30*'Annual treated patient numbers'!F38</f>
        <v>0</v>
      </c>
      <c r="H54" s="290">
        <f>G30*'Annual treated patient numbers'!G38</f>
        <v>0</v>
      </c>
    </row>
    <row r="55" spans="1:8" ht="16" thickBot="1" x14ac:dyDescent="0.25">
      <c r="A55" s="442"/>
      <c r="B55" s="447"/>
      <c r="C55" s="291" t="s">
        <v>0</v>
      </c>
      <c r="D55" s="292">
        <f>SUM(D51:D54)</f>
        <v>0</v>
      </c>
      <c r="E55" s="292">
        <f t="shared" ref="E55:H55" si="4">SUM(E51:E54)</f>
        <v>0</v>
      </c>
      <c r="F55" s="292">
        <f t="shared" si="4"/>
        <v>0</v>
      </c>
      <c r="G55" s="292">
        <f t="shared" si="4"/>
        <v>0</v>
      </c>
      <c r="H55" s="293">
        <f t="shared" si="4"/>
        <v>0</v>
      </c>
    </row>
    <row r="56" spans="1:8" ht="16" thickBot="1" x14ac:dyDescent="0.25">
      <c r="A56" s="392"/>
      <c r="B56" s="443" t="s">
        <v>46</v>
      </c>
      <c r="C56" s="444"/>
      <c r="D56" s="294">
        <f>D50+D55</f>
        <v>0</v>
      </c>
      <c r="E56" s="294">
        <f t="shared" ref="E56:H56" si="5">E50+E55</f>
        <v>0</v>
      </c>
      <c r="F56" s="294">
        <f t="shared" si="5"/>
        <v>0</v>
      </c>
      <c r="G56" s="294">
        <f t="shared" si="5"/>
        <v>0</v>
      </c>
      <c r="H56" s="294">
        <f t="shared" si="5"/>
        <v>0</v>
      </c>
    </row>
    <row r="57" spans="1:8" x14ac:dyDescent="0.2">
      <c r="A57" s="435" t="s">
        <v>22</v>
      </c>
      <c r="B57" s="418" t="str">
        <f>A6</f>
        <v>Resource 1: [name and type]</v>
      </c>
      <c r="C57" s="279" t="str">
        <f>'Market share'!A15</f>
        <v xml:space="preserve">Intervention </v>
      </c>
      <c r="D57" s="274">
        <f>'Annual treated patient numbers'!C39*'Healthcare resource use costs'!C23</f>
        <v>0</v>
      </c>
      <c r="E57" s="274">
        <f>'Annual treated patient numbers'!D39*'Healthcare resource use costs'!D23</f>
        <v>0</v>
      </c>
      <c r="F57" s="274">
        <f>'Annual treated patient numbers'!E39*'Healthcare resource use costs'!E23</f>
        <v>0</v>
      </c>
      <c r="G57" s="274">
        <f>'Annual treated patient numbers'!F39*'Healthcare resource use costs'!F23</f>
        <v>0</v>
      </c>
      <c r="H57" s="280">
        <f>'Annual treated patient numbers'!G39*'Healthcare resource use costs'!G23</f>
        <v>0</v>
      </c>
    </row>
    <row r="58" spans="1:8" x14ac:dyDescent="0.2">
      <c r="A58" s="435"/>
      <c r="B58" s="419"/>
      <c r="C58" s="107" t="str">
        <f>'Market share'!A16</f>
        <v>Comparator A</v>
      </c>
      <c r="D58" s="123">
        <f>'Annual treated patient numbers'!C40*'Healthcare resource use costs'!C24</f>
        <v>0</v>
      </c>
      <c r="E58" s="123">
        <f>'Annual treated patient numbers'!D40*'Healthcare resource use costs'!D24</f>
        <v>0</v>
      </c>
      <c r="F58" s="123">
        <f>'Annual treated patient numbers'!E40*'Healthcare resource use costs'!E24</f>
        <v>0</v>
      </c>
      <c r="G58" s="123">
        <f>'Annual treated patient numbers'!F40*'Healthcare resource use costs'!F24</f>
        <v>0</v>
      </c>
      <c r="H58" s="281">
        <f>'Annual treated patient numbers'!G40*'Healthcare resource use costs'!G24</f>
        <v>0</v>
      </c>
    </row>
    <row r="59" spans="1:8" x14ac:dyDescent="0.2">
      <c r="A59" s="435"/>
      <c r="B59" s="419"/>
      <c r="C59" s="107" t="str">
        <f>'Market share'!A17</f>
        <v>Comparator B</v>
      </c>
      <c r="D59" s="123">
        <f>'Annual treated patient numbers'!C41*'Healthcare resource use costs'!C25</f>
        <v>0</v>
      </c>
      <c r="E59" s="123">
        <f>'Annual treated patient numbers'!D41*'Healthcare resource use costs'!D25</f>
        <v>0</v>
      </c>
      <c r="F59" s="123">
        <f>'Annual treated patient numbers'!E41*'Healthcare resource use costs'!E25</f>
        <v>0</v>
      </c>
      <c r="G59" s="123">
        <f>'Annual treated patient numbers'!F41*'Healthcare resource use costs'!F25</f>
        <v>0</v>
      </c>
      <c r="H59" s="281">
        <f>'Annual treated patient numbers'!G41*'Healthcare resource use costs'!G25</f>
        <v>0</v>
      </c>
    </row>
    <row r="60" spans="1:8" x14ac:dyDescent="0.2">
      <c r="A60" s="435"/>
      <c r="B60" s="419"/>
      <c r="C60" s="107" t="str">
        <f>'Market share'!A18</f>
        <v>Comparator C</v>
      </c>
      <c r="D60" s="123">
        <f>'Annual treated patient numbers'!C42*'Healthcare resource use costs'!C26</f>
        <v>0</v>
      </c>
      <c r="E60" s="123">
        <f>'Annual treated patient numbers'!D42*'Healthcare resource use costs'!D26</f>
        <v>0</v>
      </c>
      <c r="F60" s="123">
        <f>'Annual treated patient numbers'!E42*'Healthcare resource use costs'!E26</f>
        <v>0</v>
      </c>
      <c r="G60" s="123">
        <f>'Annual treated patient numbers'!F42*'Healthcare resource use costs'!F26</f>
        <v>0</v>
      </c>
      <c r="H60" s="281">
        <f>'Annual treated patient numbers'!G42*'Healthcare resource use costs'!G26</f>
        <v>0</v>
      </c>
    </row>
    <row r="61" spans="1:8" ht="16" thickBot="1" x14ac:dyDescent="0.25">
      <c r="A61" s="435"/>
      <c r="B61" s="420"/>
      <c r="C61" s="282" t="s">
        <v>0</v>
      </c>
      <c r="D61" s="283">
        <f>SUM(D57:D60)</f>
        <v>0</v>
      </c>
      <c r="E61" s="283">
        <f t="shared" ref="E61:H61" si="6">SUM(E57:E60)</f>
        <v>0</v>
      </c>
      <c r="F61" s="283">
        <f t="shared" si="6"/>
        <v>0</v>
      </c>
      <c r="G61" s="283">
        <f t="shared" si="6"/>
        <v>0</v>
      </c>
      <c r="H61" s="284">
        <f t="shared" si="6"/>
        <v>0</v>
      </c>
    </row>
    <row r="62" spans="1:8" x14ac:dyDescent="0.2">
      <c r="A62" s="435"/>
      <c r="B62" s="418" t="str">
        <f>A13</f>
        <v>Resource 2: [name and type]</v>
      </c>
      <c r="C62" s="279" t="str">
        <f>'Market share'!A15</f>
        <v xml:space="preserve">Intervention </v>
      </c>
      <c r="D62" s="274">
        <f>C27*'Annual treated patient numbers'!C39</f>
        <v>0</v>
      </c>
      <c r="E62" s="274">
        <f>D27*'Annual treated patient numbers'!D39</f>
        <v>0</v>
      </c>
      <c r="F62" s="274">
        <f>E27*'Annual treated patient numbers'!E39</f>
        <v>0</v>
      </c>
      <c r="G62" s="274">
        <f>F27*'Annual treated patient numbers'!F39</f>
        <v>0</v>
      </c>
      <c r="H62" s="280">
        <f>G27*'Annual treated patient numbers'!G39</f>
        <v>0</v>
      </c>
    </row>
    <row r="63" spans="1:8" x14ac:dyDescent="0.2">
      <c r="A63" s="435"/>
      <c r="B63" s="419"/>
      <c r="C63" s="107" t="str">
        <f>'Market share'!A16</f>
        <v>Comparator A</v>
      </c>
      <c r="D63" s="123">
        <f>C28*'Annual treated patient numbers'!C40</f>
        <v>0</v>
      </c>
      <c r="E63" s="123">
        <f>D28*'Annual treated patient numbers'!D40</f>
        <v>0</v>
      </c>
      <c r="F63" s="123">
        <f>E28*'Annual treated patient numbers'!E40</f>
        <v>0</v>
      </c>
      <c r="G63" s="123">
        <f>F28*'Annual treated patient numbers'!F40</f>
        <v>0</v>
      </c>
      <c r="H63" s="281">
        <f>G28*'Annual treated patient numbers'!G40</f>
        <v>0</v>
      </c>
    </row>
    <row r="64" spans="1:8" x14ac:dyDescent="0.2">
      <c r="A64" s="435"/>
      <c r="B64" s="419"/>
      <c r="C64" s="107" t="str">
        <f>'Market share'!A17</f>
        <v>Comparator B</v>
      </c>
      <c r="D64" s="123">
        <f>C29*'Annual treated patient numbers'!C41</f>
        <v>0</v>
      </c>
      <c r="E64" s="123">
        <f>D29*'Annual treated patient numbers'!D41</f>
        <v>0</v>
      </c>
      <c r="F64" s="123">
        <f>E29*'Annual treated patient numbers'!E41</f>
        <v>0</v>
      </c>
      <c r="G64" s="123">
        <f>F29*'Annual treated patient numbers'!F41</f>
        <v>0</v>
      </c>
      <c r="H64" s="281">
        <f>G29*'Annual treated patient numbers'!G41</f>
        <v>0</v>
      </c>
    </row>
    <row r="65" spans="1:8" x14ac:dyDescent="0.2">
      <c r="A65" s="435"/>
      <c r="B65" s="419"/>
      <c r="C65" s="107" t="str">
        <f>'Market share'!A18</f>
        <v>Comparator C</v>
      </c>
      <c r="D65" s="123">
        <f>C30*'Annual treated patient numbers'!C42</f>
        <v>0</v>
      </c>
      <c r="E65" s="123">
        <f>D30*'Annual treated patient numbers'!D42</f>
        <v>0</v>
      </c>
      <c r="F65" s="123">
        <f>E30*'Annual treated patient numbers'!E42</f>
        <v>0</v>
      </c>
      <c r="G65" s="123">
        <f>F30*'Annual treated patient numbers'!F42</f>
        <v>0</v>
      </c>
      <c r="H65" s="281">
        <f>G30*'Annual treated patient numbers'!G42</f>
        <v>0</v>
      </c>
    </row>
    <row r="66" spans="1:8" ht="16" thickBot="1" x14ac:dyDescent="0.25">
      <c r="A66" s="435"/>
      <c r="B66" s="420"/>
      <c r="C66" s="282" t="s">
        <v>0</v>
      </c>
      <c r="D66" s="283">
        <f>SUM(D62:D65)</f>
        <v>0</v>
      </c>
      <c r="E66" s="283">
        <f t="shared" ref="E66:H66" si="7">SUM(E62:E65)</f>
        <v>0</v>
      </c>
      <c r="F66" s="283">
        <f t="shared" si="7"/>
        <v>0</v>
      </c>
      <c r="G66" s="283">
        <f t="shared" si="7"/>
        <v>0</v>
      </c>
      <c r="H66" s="284">
        <f t="shared" si="7"/>
        <v>0</v>
      </c>
    </row>
    <row r="67" spans="1:8" x14ac:dyDescent="0.2">
      <c r="A67" s="409"/>
      <c r="B67" s="433" t="s">
        <v>44</v>
      </c>
      <c r="C67" s="434"/>
      <c r="D67" s="285">
        <f>D61+D66</f>
        <v>0</v>
      </c>
      <c r="E67" s="285">
        <f t="shared" ref="E67:H67" si="8">E61+E66</f>
        <v>0</v>
      </c>
      <c r="F67" s="285">
        <f t="shared" si="8"/>
        <v>0</v>
      </c>
      <c r="G67" s="285">
        <f t="shared" si="8"/>
        <v>0</v>
      </c>
      <c r="H67" s="285">
        <f t="shared" si="8"/>
        <v>0</v>
      </c>
    </row>
    <row r="68" spans="1:8" x14ac:dyDescent="0.2">
      <c r="A68" s="138" t="s">
        <v>102</v>
      </c>
    </row>
    <row r="70" spans="1:8" ht="16" x14ac:dyDescent="0.2">
      <c r="A70" s="10" t="s">
        <v>151</v>
      </c>
    </row>
    <row r="71" spans="1:8" x14ac:dyDescent="0.2">
      <c r="A71" s="118" t="s">
        <v>150</v>
      </c>
      <c r="B71" s="435" t="s">
        <v>107</v>
      </c>
      <c r="C71" s="436"/>
      <c r="D71" s="98" t="s">
        <v>32</v>
      </c>
      <c r="E71" s="98" t="s">
        <v>10</v>
      </c>
      <c r="F71" s="98" t="s">
        <v>11</v>
      </c>
      <c r="G71" s="98" t="s">
        <v>12</v>
      </c>
      <c r="H71" s="98" t="s">
        <v>13</v>
      </c>
    </row>
    <row r="72" spans="1:8" x14ac:dyDescent="0.2">
      <c r="A72" s="424" t="s">
        <v>20</v>
      </c>
      <c r="B72" s="424" t="str">
        <f>A6</f>
        <v>Resource 1: [name and type]</v>
      </c>
      <c r="C72" s="424"/>
      <c r="D72" s="123" t="e">
        <f>D39/'Annual treated patient numbers'!C27</f>
        <v>#DIV/0!</v>
      </c>
      <c r="E72" s="123" t="e">
        <f>E39/'Annual treated patient numbers'!D27</f>
        <v>#DIV/0!</v>
      </c>
      <c r="F72" s="123" t="e">
        <f>F39/'Annual treated patient numbers'!E27</f>
        <v>#DIV/0!</v>
      </c>
      <c r="G72" s="123" t="e">
        <f>G39/'Annual treated patient numbers'!F27</f>
        <v>#DIV/0!</v>
      </c>
      <c r="H72" s="123" t="e">
        <f>H39/'Annual treated patient numbers'!G27</f>
        <v>#DIV/0!</v>
      </c>
    </row>
    <row r="73" spans="1:8" x14ac:dyDescent="0.2">
      <c r="A73" s="424"/>
      <c r="B73" s="422" t="str">
        <f>A13</f>
        <v>Resource 2: [name and type]</v>
      </c>
      <c r="C73" s="422"/>
      <c r="D73" s="123" t="e">
        <f>D44/'Annual treated patient numbers'!C27</f>
        <v>#DIV/0!</v>
      </c>
      <c r="E73" s="123" t="e">
        <f>E44/'Annual treated patient numbers'!D27</f>
        <v>#DIV/0!</v>
      </c>
      <c r="F73" s="123" t="e">
        <f>F44/'Annual treated patient numbers'!E27</f>
        <v>#DIV/0!</v>
      </c>
      <c r="G73" s="123" t="e">
        <f>G44/'Annual treated patient numbers'!F27</f>
        <v>#DIV/0!</v>
      </c>
      <c r="H73" s="123" t="e">
        <f>H44/'Annual treated patient numbers'!G27</f>
        <v>#DIV/0!</v>
      </c>
    </row>
    <row r="74" spans="1:8" x14ac:dyDescent="0.2">
      <c r="A74" s="424"/>
      <c r="B74" s="410" t="s">
        <v>47</v>
      </c>
      <c r="C74" s="410"/>
      <c r="D74" s="352" t="e">
        <f>D45/'Annual treated patient numbers'!C27</f>
        <v>#DIV/0!</v>
      </c>
      <c r="E74" s="352" t="e">
        <f>E45/'Annual treated patient numbers'!D27</f>
        <v>#DIV/0!</v>
      </c>
      <c r="F74" s="352" t="e">
        <f>F45/'Annual treated patient numbers'!E27</f>
        <v>#DIV/0!</v>
      </c>
      <c r="G74" s="352" t="e">
        <f>G45/'Annual treated patient numbers'!F27</f>
        <v>#DIV/0!</v>
      </c>
      <c r="H74" s="352" t="e">
        <f>H45/'Annual treated patient numbers'!G27</f>
        <v>#DIV/0!</v>
      </c>
    </row>
    <row r="75" spans="1:8" x14ac:dyDescent="0.2">
      <c r="A75" s="423" t="s">
        <v>21</v>
      </c>
      <c r="B75" s="423" t="str">
        <f>A6</f>
        <v>Resource 1: [name and type]</v>
      </c>
      <c r="C75" s="423"/>
      <c r="D75" s="137" t="e">
        <f>D50/'Annual treated patient numbers'!C27</f>
        <v>#DIV/0!</v>
      </c>
      <c r="E75" s="137" t="e">
        <f>E50/'Annual treated patient numbers'!D27</f>
        <v>#DIV/0!</v>
      </c>
      <c r="F75" s="137" t="e">
        <f>F50/'Annual treated patient numbers'!E27</f>
        <v>#DIV/0!</v>
      </c>
      <c r="G75" s="137" t="e">
        <f>G50/'Annual treated patient numbers'!F27</f>
        <v>#DIV/0!</v>
      </c>
      <c r="H75" s="137" t="e">
        <f>H50/'Annual treated patient numbers'!G27</f>
        <v>#DIV/0!</v>
      </c>
    </row>
    <row r="76" spans="1:8" ht="16" customHeight="1" x14ac:dyDescent="0.2">
      <c r="A76" s="423"/>
      <c r="B76" s="431" t="str">
        <f>A13</f>
        <v>Resource 2: [name and type]</v>
      </c>
      <c r="C76" s="432"/>
      <c r="D76" s="137" t="e">
        <f>D55/'Annual treated patient numbers'!C27</f>
        <v>#DIV/0!</v>
      </c>
      <c r="E76" s="137" t="e">
        <f>E55/'Annual treated patient numbers'!D27</f>
        <v>#DIV/0!</v>
      </c>
      <c r="F76" s="137" t="e">
        <f>F55/'Annual treated patient numbers'!E27</f>
        <v>#DIV/0!</v>
      </c>
      <c r="G76" s="137" t="e">
        <f>G55/'Annual treated patient numbers'!F27</f>
        <v>#DIV/0!</v>
      </c>
      <c r="H76" s="137" t="e">
        <f>H55/'Annual treated patient numbers'!G27</f>
        <v>#DIV/0!</v>
      </c>
    </row>
    <row r="77" spans="1:8" x14ac:dyDescent="0.2">
      <c r="A77" s="423"/>
      <c r="B77" s="411" t="s">
        <v>48</v>
      </c>
      <c r="C77" s="411"/>
      <c r="D77" s="353" t="e">
        <f>D56/'Annual treated patient numbers'!C27</f>
        <v>#DIV/0!</v>
      </c>
      <c r="E77" s="353" t="e">
        <f>E56/'Annual treated patient numbers'!D27</f>
        <v>#DIV/0!</v>
      </c>
      <c r="F77" s="353" t="e">
        <f>F56/'Annual treated patient numbers'!E27</f>
        <v>#DIV/0!</v>
      </c>
      <c r="G77" s="353" t="e">
        <f>G56/'Annual treated patient numbers'!F27</f>
        <v>#DIV/0!</v>
      </c>
      <c r="H77" s="353" t="e">
        <f>H56/'Annual treated patient numbers'!G27</f>
        <v>#DIV/0!</v>
      </c>
    </row>
    <row r="78" spans="1:8" x14ac:dyDescent="0.2">
      <c r="A78" s="422" t="s">
        <v>22</v>
      </c>
      <c r="B78" s="422" t="str">
        <f>A6</f>
        <v>Resource 1: [name and type]</v>
      </c>
      <c r="C78" s="422"/>
      <c r="D78" s="123" t="e">
        <f>D61/'Annual treated patient numbers'!C27</f>
        <v>#DIV/0!</v>
      </c>
      <c r="E78" s="123" t="e">
        <f>E61/'Annual treated patient numbers'!D27</f>
        <v>#DIV/0!</v>
      </c>
      <c r="F78" s="123" t="e">
        <f>F61/'Annual treated patient numbers'!E27</f>
        <v>#DIV/0!</v>
      </c>
      <c r="G78" s="123" t="e">
        <f>G61/'Annual treated patient numbers'!F27</f>
        <v>#DIV/0!</v>
      </c>
      <c r="H78" s="123" t="e">
        <f>H61/'Annual treated patient numbers'!G27</f>
        <v>#DIV/0!</v>
      </c>
    </row>
    <row r="79" spans="1:8" x14ac:dyDescent="0.2">
      <c r="A79" s="422"/>
      <c r="B79" s="422" t="str">
        <f>A13</f>
        <v>Resource 2: [name and type]</v>
      </c>
      <c r="C79" s="422"/>
      <c r="D79" s="123" t="e">
        <f>D66/'Annual treated patient numbers'!C27</f>
        <v>#DIV/0!</v>
      </c>
      <c r="E79" s="123" t="e">
        <f>E66/'Annual treated patient numbers'!D27</f>
        <v>#DIV/0!</v>
      </c>
      <c r="F79" s="123" t="e">
        <f>F66/'Annual treated patient numbers'!E27</f>
        <v>#DIV/0!</v>
      </c>
      <c r="G79" s="123" t="e">
        <f>G66/'Annual treated patient numbers'!F27</f>
        <v>#DIV/0!</v>
      </c>
      <c r="H79" s="123" t="e">
        <f>H66/'Annual treated patient numbers'!G27</f>
        <v>#DIV/0!</v>
      </c>
    </row>
    <row r="80" spans="1:8" x14ac:dyDescent="0.2">
      <c r="A80" s="422"/>
      <c r="B80" s="409" t="s">
        <v>49</v>
      </c>
      <c r="C80" s="409"/>
      <c r="D80" s="136" t="e">
        <f>D67/'Annual treated patient numbers'!C27</f>
        <v>#DIV/0!</v>
      </c>
      <c r="E80" s="136" t="e">
        <f>E67/'Annual treated patient numbers'!D27</f>
        <v>#DIV/0!</v>
      </c>
      <c r="F80" s="136" t="e">
        <f>F67/'Annual treated patient numbers'!E27</f>
        <v>#DIV/0!</v>
      </c>
      <c r="G80" s="136" t="e">
        <f>G67/'Annual treated patient numbers'!F27</f>
        <v>#DIV/0!</v>
      </c>
      <c r="H80" s="136" t="e">
        <f>H67/'Annual treated patient numbers'!G27</f>
        <v>#DIV/0!</v>
      </c>
    </row>
    <row r="84" spans="1:8" ht="16" x14ac:dyDescent="0.2">
      <c r="A84" s="10" t="s">
        <v>152</v>
      </c>
    </row>
    <row r="85" spans="1:8" x14ac:dyDescent="0.2">
      <c r="A85" s="134" t="s">
        <v>88</v>
      </c>
    </row>
    <row r="86" spans="1:8" x14ac:dyDescent="0.2">
      <c r="A86" s="402" t="s">
        <v>58</v>
      </c>
      <c r="B86" s="402"/>
      <c r="C86" s="402"/>
      <c r="D86" s="125" t="s">
        <v>9</v>
      </c>
      <c r="E86" s="125" t="s">
        <v>10</v>
      </c>
      <c r="F86" s="125" t="s">
        <v>11</v>
      </c>
      <c r="G86" s="125" t="s">
        <v>12</v>
      </c>
      <c r="H86" s="125" t="s">
        <v>13</v>
      </c>
    </row>
    <row r="87" spans="1:8" x14ac:dyDescent="0.2">
      <c r="A87" s="399" t="s">
        <v>54</v>
      </c>
      <c r="B87" s="399"/>
      <c r="C87" s="399"/>
      <c r="D87" s="126" t="e">
        <f>D74</f>
        <v>#DIV/0!</v>
      </c>
      <c r="E87" s="126" t="e">
        <f t="shared" ref="E87:H87" si="9">E74</f>
        <v>#DIV/0!</v>
      </c>
      <c r="F87" s="126" t="e">
        <f t="shared" si="9"/>
        <v>#DIV/0!</v>
      </c>
      <c r="G87" s="126" t="e">
        <f t="shared" si="9"/>
        <v>#DIV/0!</v>
      </c>
      <c r="H87" s="126" t="e">
        <f t="shared" si="9"/>
        <v>#DIV/0!</v>
      </c>
    </row>
    <row r="88" spans="1:8" x14ac:dyDescent="0.2">
      <c r="A88" s="399" t="s">
        <v>52</v>
      </c>
      <c r="B88" s="399"/>
      <c r="C88" s="399"/>
      <c r="D88" s="126" t="e">
        <f>D77</f>
        <v>#DIV/0!</v>
      </c>
      <c r="E88" s="126" t="e">
        <f t="shared" ref="E88:H88" si="10">E77</f>
        <v>#DIV/0!</v>
      </c>
      <c r="F88" s="126" t="e">
        <f t="shared" si="10"/>
        <v>#DIV/0!</v>
      </c>
      <c r="G88" s="126" t="e">
        <f t="shared" si="10"/>
        <v>#DIV/0!</v>
      </c>
      <c r="H88" s="126" t="e">
        <f t="shared" si="10"/>
        <v>#DIV/0!</v>
      </c>
    </row>
    <row r="89" spans="1:8" x14ac:dyDescent="0.2">
      <c r="A89" s="399" t="s">
        <v>53</v>
      </c>
      <c r="B89" s="399"/>
      <c r="C89" s="399"/>
      <c r="D89" s="126" t="e">
        <f>D80</f>
        <v>#DIV/0!</v>
      </c>
      <c r="E89" s="126" t="e">
        <f t="shared" ref="E89:H89" si="11">E80</f>
        <v>#DIV/0!</v>
      </c>
      <c r="F89" s="126" t="e">
        <f t="shared" si="11"/>
        <v>#DIV/0!</v>
      </c>
      <c r="G89" s="126" t="e">
        <f t="shared" si="11"/>
        <v>#DIV/0!</v>
      </c>
      <c r="H89" s="126" t="e">
        <f t="shared" si="11"/>
        <v>#DIV/0!</v>
      </c>
    </row>
    <row r="90" spans="1:8" x14ac:dyDescent="0.2">
      <c r="A90" s="421" t="s">
        <v>59</v>
      </c>
      <c r="B90" s="421"/>
      <c r="C90" s="421"/>
      <c r="D90" s="127"/>
      <c r="E90" s="127"/>
      <c r="F90" s="127"/>
      <c r="G90" s="127"/>
      <c r="H90" s="127"/>
    </row>
    <row r="91" spans="1:8" x14ac:dyDescent="0.2">
      <c r="A91" s="400" t="s">
        <v>52</v>
      </c>
      <c r="B91" s="400"/>
      <c r="C91" s="400"/>
      <c r="D91" s="127" t="e">
        <f>D88-D87</f>
        <v>#DIV/0!</v>
      </c>
      <c r="E91" s="127" t="e">
        <f t="shared" ref="E91:H91" si="12">E88-E87</f>
        <v>#DIV/0!</v>
      </c>
      <c r="F91" s="127" t="e">
        <f t="shared" si="12"/>
        <v>#DIV/0!</v>
      </c>
      <c r="G91" s="127" t="e">
        <f t="shared" si="12"/>
        <v>#DIV/0!</v>
      </c>
      <c r="H91" s="127" t="e">
        <f t="shared" si="12"/>
        <v>#DIV/0!</v>
      </c>
    </row>
    <row r="92" spans="1:8" x14ac:dyDescent="0.2">
      <c r="A92" s="427" t="s">
        <v>53</v>
      </c>
      <c r="B92" s="427"/>
      <c r="C92" s="427"/>
      <c r="D92" s="139" t="e">
        <f>D89-D87</f>
        <v>#DIV/0!</v>
      </c>
      <c r="E92" s="139" t="e">
        <f t="shared" ref="E92:H92" si="13">E89-E87</f>
        <v>#DIV/0!</v>
      </c>
      <c r="F92" s="139" t="e">
        <f t="shared" si="13"/>
        <v>#DIV/0!</v>
      </c>
      <c r="G92" s="139" t="e">
        <f t="shared" si="13"/>
        <v>#DIV/0!</v>
      </c>
      <c r="H92" s="139" t="e">
        <f t="shared" si="13"/>
        <v>#DIV/0!</v>
      </c>
    </row>
    <row r="93" spans="1:8" x14ac:dyDescent="0.2">
      <c r="A93" s="428"/>
      <c r="B93" s="429"/>
      <c r="C93" s="429"/>
      <c r="D93" s="140"/>
      <c r="E93" s="140"/>
      <c r="F93" s="140"/>
      <c r="G93" s="140"/>
      <c r="H93" s="141"/>
    </row>
    <row r="94" spans="1:8" x14ac:dyDescent="0.2">
      <c r="A94" s="425" t="s">
        <v>104</v>
      </c>
      <c r="B94" s="426"/>
      <c r="C94" s="426"/>
      <c r="D94" s="142"/>
      <c r="E94" s="142"/>
      <c r="F94" s="142"/>
      <c r="G94" s="142"/>
      <c r="H94" s="143"/>
    </row>
    <row r="95" spans="1:8" x14ac:dyDescent="0.2">
      <c r="A95" s="430" t="s">
        <v>61</v>
      </c>
      <c r="B95" s="430"/>
      <c r="C95" s="430"/>
      <c r="D95" s="144" t="s">
        <v>9</v>
      </c>
      <c r="E95" s="144" t="s">
        <v>10</v>
      </c>
      <c r="F95" s="144" t="s">
        <v>11</v>
      </c>
      <c r="G95" s="144" t="s">
        <v>12</v>
      </c>
      <c r="H95" s="144" t="s">
        <v>13</v>
      </c>
    </row>
    <row r="96" spans="1:8" x14ac:dyDescent="0.2">
      <c r="A96" s="399" t="s">
        <v>54</v>
      </c>
      <c r="B96" s="399"/>
      <c r="C96" s="399"/>
      <c r="D96" s="126">
        <f>D45</f>
        <v>0</v>
      </c>
      <c r="E96" s="126">
        <f t="shared" ref="E96:H96" si="14">E45</f>
        <v>0</v>
      </c>
      <c r="F96" s="126">
        <f t="shared" si="14"/>
        <v>0</v>
      </c>
      <c r="G96" s="126">
        <f t="shared" si="14"/>
        <v>0</v>
      </c>
      <c r="H96" s="126">
        <f t="shared" si="14"/>
        <v>0</v>
      </c>
    </row>
    <row r="97" spans="1:8" x14ac:dyDescent="0.2">
      <c r="A97" s="399" t="s">
        <v>52</v>
      </c>
      <c r="B97" s="399"/>
      <c r="C97" s="399"/>
      <c r="D97" s="126">
        <f>D56</f>
        <v>0</v>
      </c>
      <c r="E97" s="126">
        <f t="shared" ref="E97:H97" si="15">E56</f>
        <v>0</v>
      </c>
      <c r="F97" s="126">
        <f t="shared" si="15"/>
        <v>0</v>
      </c>
      <c r="G97" s="126">
        <f t="shared" si="15"/>
        <v>0</v>
      </c>
      <c r="H97" s="126">
        <f t="shared" si="15"/>
        <v>0</v>
      </c>
    </row>
    <row r="98" spans="1:8" x14ac:dyDescent="0.2">
      <c r="A98" s="399" t="s">
        <v>53</v>
      </c>
      <c r="B98" s="399"/>
      <c r="C98" s="399"/>
      <c r="D98" s="126">
        <f>D67</f>
        <v>0</v>
      </c>
      <c r="E98" s="126">
        <f t="shared" ref="E98:H98" si="16">E67</f>
        <v>0</v>
      </c>
      <c r="F98" s="126">
        <f t="shared" si="16"/>
        <v>0</v>
      </c>
      <c r="G98" s="126">
        <f t="shared" si="16"/>
        <v>0</v>
      </c>
      <c r="H98" s="126">
        <f t="shared" si="16"/>
        <v>0</v>
      </c>
    </row>
    <row r="99" spans="1:8" x14ac:dyDescent="0.2">
      <c r="A99" s="421" t="s">
        <v>60</v>
      </c>
      <c r="B99" s="421"/>
      <c r="C99" s="421"/>
      <c r="D99" s="127"/>
      <c r="E99" s="127"/>
      <c r="F99" s="127"/>
      <c r="G99" s="127"/>
      <c r="H99" s="127"/>
    </row>
    <row r="100" spans="1:8" x14ac:dyDescent="0.2">
      <c r="A100" s="400" t="s">
        <v>52</v>
      </c>
      <c r="B100" s="400"/>
      <c r="C100" s="400"/>
      <c r="D100" s="127">
        <f>D97-D96</f>
        <v>0</v>
      </c>
      <c r="E100" s="127">
        <f t="shared" ref="E100:H100" si="17">E97-E96</f>
        <v>0</v>
      </c>
      <c r="F100" s="127">
        <f t="shared" si="17"/>
        <v>0</v>
      </c>
      <c r="G100" s="127">
        <f t="shared" si="17"/>
        <v>0</v>
      </c>
      <c r="H100" s="127">
        <f t="shared" si="17"/>
        <v>0</v>
      </c>
    </row>
    <row r="101" spans="1:8" x14ac:dyDescent="0.2">
      <c r="A101" s="400" t="s">
        <v>53</v>
      </c>
      <c r="B101" s="400"/>
      <c r="C101" s="400"/>
      <c r="D101" s="127">
        <f>D98-D96</f>
        <v>0</v>
      </c>
      <c r="E101" s="127">
        <f t="shared" ref="E101:H101" si="18">E98-E96</f>
        <v>0</v>
      </c>
      <c r="F101" s="127">
        <f t="shared" si="18"/>
        <v>0</v>
      </c>
      <c r="G101" s="127">
        <f t="shared" si="18"/>
        <v>0</v>
      </c>
      <c r="H101" s="127">
        <f t="shared" si="18"/>
        <v>0</v>
      </c>
    </row>
    <row r="104" spans="1:8" ht="16" x14ac:dyDescent="0.2">
      <c r="A104" s="28" t="s">
        <v>23</v>
      </c>
      <c r="B104" s="35"/>
      <c r="C104" s="35"/>
      <c r="D104" s="35"/>
      <c r="E104" s="35"/>
      <c r="F104" s="35"/>
      <c r="G104" s="35"/>
    </row>
    <row r="105" spans="1:8" ht="15" customHeight="1" x14ac:dyDescent="0.2">
      <c r="A105" s="370" t="s">
        <v>294</v>
      </c>
      <c r="B105" s="370"/>
      <c r="C105" s="370"/>
      <c r="D105" s="370"/>
      <c r="E105" s="370"/>
      <c r="F105" s="370"/>
      <c r="G105" s="370"/>
      <c r="H105" s="370"/>
    </row>
    <row r="106" spans="1:8" ht="15" customHeight="1" x14ac:dyDescent="0.2">
      <c r="A106" s="370"/>
      <c r="B106" s="370"/>
      <c r="C106" s="370"/>
      <c r="D106" s="370"/>
      <c r="E106" s="370"/>
      <c r="F106" s="370"/>
      <c r="G106" s="370"/>
      <c r="H106" s="370"/>
    </row>
    <row r="107" spans="1:8" ht="15" customHeight="1" x14ac:dyDescent="0.2">
      <c r="A107" s="370"/>
      <c r="B107" s="370"/>
      <c r="C107" s="370"/>
      <c r="D107" s="370"/>
      <c r="E107" s="370"/>
      <c r="F107" s="370"/>
      <c r="G107" s="370"/>
      <c r="H107" s="370"/>
    </row>
    <row r="109" spans="1:8" x14ac:dyDescent="0.2">
      <c r="A109" s="131" t="s">
        <v>76</v>
      </c>
    </row>
    <row r="110" spans="1:8" x14ac:dyDescent="0.2">
      <c r="A110" s="145" t="s">
        <v>101</v>
      </c>
    </row>
    <row r="111" spans="1:8" x14ac:dyDescent="0.2">
      <c r="A111" s="145" t="s">
        <v>100</v>
      </c>
    </row>
    <row r="112" spans="1:8" x14ac:dyDescent="0.2">
      <c r="A112" s="50" t="s">
        <v>295</v>
      </c>
    </row>
    <row r="113" spans="1:1" x14ac:dyDescent="0.2">
      <c r="A113" s="146" t="s">
        <v>140</v>
      </c>
    </row>
    <row r="114" spans="1:1" x14ac:dyDescent="0.2">
      <c r="A114" s="50" t="s">
        <v>139</v>
      </c>
    </row>
    <row r="115" spans="1:1" x14ac:dyDescent="0.2">
      <c r="A115" s="146" t="s">
        <v>141</v>
      </c>
    </row>
    <row r="116" spans="1:1" x14ac:dyDescent="0.2">
      <c r="A116" s="50"/>
    </row>
  </sheetData>
  <mergeCells count="52">
    <mergeCell ref="A106:H106"/>
    <mergeCell ref="A105:H105"/>
    <mergeCell ref="A107:H107"/>
    <mergeCell ref="B4:C4"/>
    <mergeCell ref="D4:E4"/>
    <mergeCell ref="F4:G4"/>
    <mergeCell ref="H4:I4"/>
    <mergeCell ref="H23:H26"/>
    <mergeCell ref="A23:A26"/>
    <mergeCell ref="A35:A45"/>
    <mergeCell ref="B45:C45"/>
    <mergeCell ref="A46:A56"/>
    <mergeCell ref="B56:C56"/>
    <mergeCell ref="B35:B39"/>
    <mergeCell ref="B46:B50"/>
    <mergeCell ref="B51:B55"/>
    <mergeCell ref="A27:A30"/>
    <mergeCell ref="A57:A67"/>
    <mergeCell ref="B72:C72"/>
    <mergeCell ref="B74:C74"/>
    <mergeCell ref="B71:C71"/>
    <mergeCell ref="B57:B61"/>
    <mergeCell ref="B62:B66"/>
    <mergeCell ref="B75:C75"/>
    <mergeCell ref="B79:C79"/>
    <mergeCell ref="B73:C73"/>
    <mergeCell ref="B76:C76"/>
    <mergeCell ref="B67:C67"/>
    <mergeCell ref="A100:C100"/>
    <mergeCell ref="A101:C101"/>
    <mergeCell ref="A94:C94"/>
    <mergeCell ref="A92:C92"/>
    <mergeCell ref="A93:C93"/>
    <mergeCell ref="A95:C95"/>
    <mergeCell ref="A96:C96"/>
    <mergeCell ref="A97:C97"/>
    <mergeCell ref="H27:H30"/>
    <mergeCell ref="B40:B44"/>
    <mergeCell ref="A98:C98"/>
    <mergeCell ref="A99:C99"/>
    <mergeCell ref="A87:C87"/>
    <mergeCell ref="A88:C88"/>
    <mergeCell ref="A89:C89"/>
    <mergeCell ref="A90:C90"/>
    <mergeCell ref="A91:C91"/>
    <mergeCell ref="A78:A80"/>
    <mergeCell ref="A75:A77"/>
    <mergeCell ref="A72:A74"/>
    <mergeCell ref="A86:C86"/>
    <mergeCell ref="B77:C77"/>
    <mergeCell ref="B78:C78"/>
    <mergeCell ref="B80:C80"/>
  </mergeCells>
  <dataValidations count="1">
    <dataValidation allowBlank="1" showInputMessage="1" showErrorMessage="1" promptTitle="Acquisition cost" prompt="Acquisition cost is defined as the list price of the medicine and must be consistent with the health economic assessment of the submission to SMC._x000a__x000a_The medicine cost should be net of VAT._x000a__x000a_Cost should be expressed as estimated cost per patient per annum." sqref="B34 B22 A21 A33" xr:uid="{FD00401C-E88D-C249-ADD8-BA90FDE609BD}"/>
  </dataValidation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40103-CEAB-6047-95B9-6E1ECC8461B7}">
  <sheetPr>
    <tabColor theme="2" tint="-9.9978637043366805E-2"/>
  </sheetPr>
  <dimension ref="A1:I180"/>
  <sheetViews>
    <sheetView zoomScale="110" zoomScaleNormal="110" workbookViewId="0">
      <selection activeCell="B148" sqref="B148:C148"/>
    </sheetView>
  </sheetViews>
  <sheetFormatPr baseColWidth="10" defaultColWidth="10.83203125" defaultRowHeight="16" x14ac:dyDescent="0.2"/>
  <cols>
    <col min="1" max="1" width="25.83203125" style="1" customWidth="1"/>
    <col min="2" max="9" width="27.33203125" style="1" customWidth="1"/>
    <col min="10" max="10" width="27" style="1" customWidth="1"/>
    <col min="11" max="11" width="15" style="1" bestFit="1" customWidth="1"/>
    <col min="12" max="16384" width="10.83203125" style="1"/>
  </cols>
  <sheetData>
    <row r="1" spans="1:9" ht="21" x14ac:dyDescent="0.25">
      <c r="A1" s="12" t="s">
        <v>50</v>
      </c>
      <c r="B1" s="223"/>
      <c r="C1" s="138" t="s">
        <v>241</v>
      </c>
    </row>
    <row r="3" spans="1:9" s="3" customFormat="1" ht="19" x14ac:dyDescent="0.25">
      <c r="A3" s="319" t="s">
        <v>208</v>
      </c>
    </row>
    <row r="4" spans="1:9" s="3" customFormat="1" ht="19" x14ac:dyDescent="0.25">
      <c r="A4" s="319"/>
      <c r="B4" s="448" t="str">
        <f>'Market share'!A15</f>
        <v xml:space="preserve">Intervention </v>
      </c>
      <c r="C4" s="448"/>
      <c r="D4" s="448" t="str">
        <f>'Market share'!A16</f>
        <v>Comparator A</v>
      </c>
      <c r="E4" s="448"/>
      <c r="F4" s="448" t="str">
        <f>'Market share'!A17</f>
        <v>Comparator B</v>
      </c>
      <c r="G4" s="448"/>
      <c r="H4" s="448" t="str">
        <f>'Market share'!A18</f>
        <v>Comparator C</v>
      </c>
      <c r="I4" s="448"/>
    </row>
    <row r="5" spans="1:9" ht="17" x14ac:dyDescent="0.2">
      <c r="A5" s="224"/>
      <c r="B5" s="225" t="s">
        <v>172</v>
      </c>
      <c r="C5" s="225" t="s">
        <v>41</v>
      </c>
      <c r="D5" s="225" t="s">
        <v>172</v>
      </c>
      <c r="E5" s="225" t="s">
        <v>41</v>
      </c>
      <c r="F5" s="225" t="s">
        <v>172</v>
      </c>
      <c r="G5" s="225" t="s">
        <v>41</v>
      </c>
      <c r="H5" s="225" t="s">
        <v>172</v>
      </c>
      <c r="I5" s="225" t="s">
        <v>41</v>
      </c>
    </row>
    <row r="6" spans="1:9" ht="22" customHeight="1" thickBot="1" x14ac:dyDescent="0.25">
      <c r="A6" s="306" t="s">
        <v>242</v>
      </c>
      <c r="B6" s="307"/>
      <c r="C6" s="307"/>
      <c r="D6" s="307"/>
      <c r="E6" s="307"/>
      <c r="F6" s="307"/>
      <c r="G6" s="307"/>
      <c r="H6" s="307"/>
      <c r="I6" s="308"/>
    </row>
    <row r="7" spans="1:9" ht="23" customHeight="1" x14ac:dyDescent="0.2">
      <c r="A7" s="295" t="s">
        <v>209</v>
      </c>
      <c r="B7" s="296"/>
      <c r="C7" s="296"/>
      <c r="D7" s="296"/>
      <c r="E7" s="296"/>
      <c r="F7" s="296"/>
      <c r="G7" s="296"/>
      <c r="H7" s="296"/>
      <c r="I7" s="297"/>
    </row>
    <row r="8" spans="1:9" ht="17" x14ac:dyDescent="0.2">
      <c r="A8" s="298" t="s">
        <v>42</v>
      </c>
      <c r="B8" s="226"/>
      <c r="C8" s="226"/>
      <c r="D8" s="226"/>
      <c r="E8" s="226"/>
      <c r="F8" s="226"/>
      <c r="G8" s="226"/>
      <c r="H8" s="226"/>
      <c r="I8" s="299"/>
    </row>
    <row r="9" spans="1:9" ht="34" x14ac:dyDescent="0.2">
      <c r="A9" s="298" t="s">
        <v>210</v>
      </c>
      <c r="B9" s="226"/>
      <c r="C9" s="226"/>
      <c r="D9" s="226"/>
      <c r="E9" s="226"/>
      <c r="F9" s="226"/>
      <c r="G9" s="226"/>
      <c r="H9" s="226"/>
      <c r="I9" s="299"/>
    </row>
    <row r="10" spans="1:9" ht="51" x14ac:dyDescent="0.2">
      <c r="A10" s="354" t="s">
        <v>259</v>
      </c>
      <c r="B10" s="226"/>
      <c r="C10" s="226"/>
      <c r="D10" s="226"/>
      <c r="E10" s="226"/>
      <c r="F10" s="226"/>
      <c r="G10" s="226"/>
      <c r="H10" s="226"/>
      <c r="I10" s="355"/>
    </row>
    <row r="11" spans="1:9" ht="16" customHeight="1" x14ac:dyDescent="0.2">
      <c r="A11" s="315" t="s">
        <v>51</v>
      </c>
      <c r="B11" s="316"/>
      <c r="C11" s="316"/>
      <c r="D11" s="316"/>
      <c r="E11" s="316"/>
      <c r="F11" s="316"/>
      <c r="G11" s="316"/>
      <c r="H11" s="316"/>
      <c r="I11" s="317"/>
    </row>
    <row r="12" spans="1:9" ht="34" x14ac:dyDescent="0.2">
      <c r="A12" s="300" t="s">
        <v>211</v>
      </c>
      <c r="B12" s="502"/>
      <c r="C12" s="502"/>
      <c r="D12" s="502"/>
      <c r="E12" s="502"/>
      <c r="F12" s="502"/>
      <c r="G12" s="502"/>
      <c r="H12" s="502"/>
      <c r="I12" s="503"/>
    </row>
    <row r="13" spans="1:9" ht="17" x14ac:dyDescent="0.2">
      <c r="A13" s="300" t="s">
        <v>212</v>
      </c>
      <c r="B13" s="502"/>
      <c r="C13" s="502"/>
      <c r="D13" s="502"/>
      <c r="E13" s="502"/>
      <c r="F13" s="502"/>
      <c r="G13" s="502"/>
      <c r="H13" s="502"/>
      <c r="I13" s="503"/>
    </row>
    <row r="14" spans="1:9" ht="18" thickBot="1" x14ac:dyDescent="0.25">
      <c r="A14" s="301" t="s">
        <v>213</v>
      </c>
      <c r="B14" s="504"/>
      <c r="C14" s="504"/>
      <c r="D14" s="504"/>
      <c r="E14" s="504"/>
      <c r="F14" s="504"/>
      <c r="G14" s="504"/>
      <c r="H14" s="504"/>
      <c r="I14" s="505"/>
    </row>
    <row r="15" spans="1:9" ht="23.75" customHeight="1" x14ac:dyDescent="0.2">
      <c r="A15" s="309" t="s">
        <v>214</v>
      </c>
      <c r="B15" s="310"/>
      <c r="C15" s="310"/>
      <c r="D15" s="310"/>
      <c r="E15" s="310"/>
      <c r="F15" s="310"/>
      <c r="G15" s="310"/>
      <c r="H15" s="310"/>
      <c r="I15" s="311"/>
    </row>
    <row r="16" spans="1:9" ht="17" x14ac:dyDescent="0.2">
      <c r="A16" s="298" t="s">
        <v>42</v>
      </c>
      <c r="B16" s="226"/>
      <c r="C16" s="226"/>
      <c r="D16" s="226"/>
      <c r="E16" s="226"/>
      <c r="F16" s="226"/>
      <c r="G16" s="226"/>
      <c r="H16" s="226"/>
      <c r="I16" s="299"/>
    </row>
    <row r="17" spans="1:9" ht="34" x14ac:dyDescent="0.2">
      <c r="A17" s="298" t="s">
        <v>210</v>
      </c>
      <c r="B17" s="226"/>
      <c r="C17" s="226"/>
      <c r="D17" s="226"/>
      <c r="E17" s="226"/>
      <c r="F17" s="226"/>
      <c r="G17" s="226"/>
      <c r="H17" s="226"/>
      <c r="I17" s="299"/>
    </row>
    <row r="18" spans="1:9" ht="51" x14ac:dyDescent="0.2">
      <c r="A18" s="354" t="s">
        <v>259</v>
      </c>
      <c r="B18" s="226"/>
      <c r="C18" s="226"/>
      <c r="D18" s="226"/>
      <c r="E18" s="226"/>
      <c r="F18" s="226"/>
      <c r="G18" s="226"/>
      <c r="H18" s="226"/>
      <c r="I18" s="299"/>
    </row>
    <row r="19" spans="1:9" ht="16" customHeight="1" x14ac:dyDescent="0.2">
      <c r="A19" s="315" t="s">
        <v>207</v>
      </c>
      <c r="B19" s="316"/>
      <c r="C19" s="316"/>
      <c r="D19" s="316"/>
      <c r="E19" s="316"/>
      <c r="F19" s="316"/>
      <c r="G19" s="316"/>
      <c r="H19" s="316"/>
      <c r="I19" s="317"/>
    </row>
    <row r="20" spans="1:9" ht="34" x14ac:dyDescent="0.2">
      <c r="A20" s="300" t="s">
        <v>215</v>
      </c>
      <c r="B20" s="502"/>
      <c r="C20" s="502"/>
      <c r="D20" s="502"/>
      <c r="E20" s="502"/>
      <c r="F20" s="502"/>
      <c r="G20" s="502"/>
      <c r="H20" s="502"/>
      <c r="I20" s="503"/>
    </row>
    <row r="21" spans="1:9" ht="17" x14ac:dyDescent="0.2">
      <c r="A21" s="300" t="s">
        <v>216</v>
      </c>
      <c r="B21" s="502"/>
      <c r="C21" s="502"/>
      <c r="D21" s="502"/>
      <c r="E21" s="502"/>
      <c r="F21" s="502"/>
      <c r="G21" s="502"/>
      <c r="H21" s="502"/>
      <c r="I21" s="503"/>
    </row>
    <row r="22" spans="1:9" ht="18" thickBot="1" x14ac:dyDescent="0.25">
      <c r="A22" s="301" t="s">
        <v>217</v>
      </c>
      <c r="B22" s="504"/>
      <c r="C22" s="504"/>
      <c r="D22" s="504"/>
      <c r="E22" s="504"/>
      <c r="F22" s="504"/>
      <c r="G22" s="504"/>
      <c r="H22" s="504"/>
      <c r="I22" s="505"/>
    </row>
    <row r="23" spans="1:9" ht="22" customHeight="1" thickBot="1" x14ac:dyDescent="0.25">
      <c r="A23" s="302" t="s">
        <v>243</v>
      </c>
      <c r="B23" s="303"/>
      <c r="C23" s="303"/>
      <c r="D23" s="303"/>
      <c r="E23" s="303"/>
      <c r="F23" s="303"/>
      <c r="G23" s="303"/>
      <c r="H23" s="303"/>
      <c r="I23" s="303"/>
    </row>
    <row r="24" spans="1:9" ht="17" customHeight="1" x14ac:dyDescent="0.2">
      <c r="A24" s="309" t="s">
        <v>209</v>
      </c>
      <c r="B24" s="310"/>
      <c r="C24" s="310"/>
      <c r="D24" s="310"/>
      <c r="E24" s="310"/>
      <c r="F24" s="310"/>
      <c r="G24" s="310"/>
      <c r="H24" s="310"/>
      <c r="I24" s="311"/>
    </row>
    <row r="25" spans="1:9" ht="17" x14ac:dyDescent="0.2">
      <c r="A25" s="298" t="s">
        <v>42</v>
      </c>
      <c r="B25" s="226"/>
      <c r="C25" s="226"/>
      <c r="D25" s="226"/>
      <c r="E25" s="226"/>
      <c r="F25" s="226"/>
      <c r="G25" s="226"/>
      <c r="H25" s="226"/>
      <c r="I25" s="299"/>
    </row>
    <row r="26" spans="1:9" ht="34" x14ac:dyDescent="0.2">
      <c r="A26" s="298" t="s">
        <v>210</v>
      </c>
      <c r="B26" s="226"/>
      <c r="C26" s="226"/>
      <c r="D26" s="226"/>
      <c r="E26" s="226"/>
      <c r="F26" s="226"/>
      <c r="G26" s="226"/>
      <c r="H26" s="226"/>
      <c r="I26" s="299"/>
    </row>
    <row r="27" spans="1:9" ht="51" x14ac:dyDescent="0.2">
      <c r="A27" s="354" t="s">
        <v>259</v>
      </c>
      <c r="B27" s="226"/>
      <c r="C27" s="226"/>
      <c r="D27" s="226"/>
      <c r="E27" s="226"/>
      <c r="F27" s="226"/>
      <c r="G27" s="226"/>
      <c r="H27" s="226"/>
      <c r="I27" s="299"/>
    </row>
    <row r="28" spans="1:9" ht="16" customHeight="1" x14ac:dyDescent="0.2">
      <c r="A28" s="315" t="s">
        <v>51</v>
      </c>
      <c r="B28" s="316"/>
      <c r="C28" s="316"/>
      <c r="D28" s="316"/>
      <c r="E28" s="316"/>
      <c r="F28" s="316"/>
      <c r="G28" s="316"/>
      <c r="H28" s="316"/>
      <c r="I28" s="317"/>
    </row>
    <row r="29" spans="1:9" ht="34" x14ac:dyDescent="0.2">
      <c r="A29" s="300" t="s">
        <v>211</v>
      </c>
      <c r="B29" s="502"/>
      <c r="C29" s="502"/>
      <c r="D29" s="502"/>
      <c r="E29" s="502"/>
      <c r="F29" s="502"/>
      <c r="G29" s="502"/>
      <c r="H29" s="502"/>
      <c r="I29" s="503"/>
    </row>
    <row r="30" spans="1:9" ht="17" x14ac:dyDescent="0.2">
      <c r="A30" s="300" t="s">
        <v>212</v>
      </c>
      <c r="B30" s="502"/>
      <c r="C30" s="502"/>
      <c r="D30" s="502"/>
      <c r="E30" s="502"/>
      <c r="F30" s="502"/>
      <c r="G30" s="502"/>
      <c r="H30" s="502"/>
      <c r="I30" s="503"/>
    </row>
    <row r="31" spans="1:9" ht="18" thickBot="1" x14ac:dyDescent="0.25">
      <c r="A31" s="301" t="s">
        <v>213</v>
      </c>
      <c r="B31" s="504"/>
      <c r="C31" s="504"/>
      <c r="D31" s="504"/>
      <c r="E31" s="504"/>
      <c r="F31" s="504"/>
      <c r="G31" s="504"/>
      <c r="H31" s="504"/>
      <c r="I31" s="505"/>
    </row>
    <row r="32" spans="1:9" ht="17" customHeight="1" x14ac:dyDescent="0.2">
      <c r="A32" s="309" t="s">
        <v>214</v>
      </c>
      <c r="B32" s="310"/>
      <c r="C32" s="310"/>
      <c r="D32" s="310"/>
      <c r="E32" s="310"/>
      <c r="F32" s="310"/>
      <c r="G32" s="310"/>
      <c r="H32" s="310"/>
      <c r="I32" s="311"/>
    </row>
    <row r="33" spans="1:9" ht="17" x14ac:dyDescent="0.2">
      <c r="A33" s="298" t="s">
        <v>42</v>
      </c>
      <c r="B33" s="226"/>
      <c r="C33" s="226"/>
      <c r="D33" s="226"/>
      <c r="E33" s="226"/>
      <c r="F33" s="226"/>
      <c r="G33" s="226"/>
      <c r="H33" s="226"/>
      <c r="I33" s="299"/>
    </row>
    <row r="34" spans="1:9" ht="34" x14ac:dyDescent="0.2">
      <c r="A34" s="298" t="s">
        <v>210</v>
      </c>
      <c r="B34" s="226"/>
      <c r="C34" s="226"/>
      <c r="D34" s="226"/>
      <c r="E34" s="226"/>
      <c r="F34" s="226"/>
      <c r="G34" s="226"/>
      <c r="H34" s="226"/>
      <c r="I34" s="299"/>
    </row>
    <row r="35" spans="1:9" ht="51" x14ac:dyDescent="0.2">
      <c r="A35" s="354" t="s">
        <v>259</v>
      </c>
      <c r="B35" s="226"/>
      <c r="C35" s="226"/>
      <c r="D35" s="226"/>
      <c r="E35" s="226"/>
      <c r="F35" s="226"/>
      <c r="G35" s="226"/>
      <c r="H35" s="226"/>
      <c r="I35" s="299"/>
    </row>
    <row r="36" spans="1:9" ht="16" customHeight="1" x14ac:dyDescent="0.2">
      <c r="A36" s="312" t="s">
        <v>207</v>
      </c>
      <c r="B36" s="313"/>
      <c r="C36" s="313"/>
      <c r="D36" s="313"/>
      <c r="E36" s="313"/>
      <c r="F36" s="313"/>
      <c r="G36" s="313"/>
      <c r="H36" s="313"/>
      <c r="I36" s="314"/>
    </row>
    <row r="37" spans="1:9" ht="34" x14ac:dyDescent="0.2">
      <c r="A37" s="300" t="s">
        <v>215</v>
      </c>
      <c r="B37" s="502"/>
      <c r="C37" s="502"/>
      <c r="D37" s="502"/>
      <c r="E37" s="502"/>
      <c r="F37" s="502"/>
      <c r="G37" s="502"/>
      <c r="H37" s="502"/>
      <c r="I37" s="503"/>
    </row>
    <row r="38" spans="1:9" ht="17" x14ac:dyDescent="0.2">
      <c r="A38" s="300" t="s">
        <v>216</v>
      </c>
      <c r="B38" s="502"/>
      <c r="C38" s="502"/>
      <c r="D38" s="502"/>
      <c r="E38" s="502"/>
      <c r="F38" s="502"/>
      <c r="G38" s="502"/>
      <c r="H38" s="502"/>
      <c r="I38" s="503"/>
    </row>
    <row r="39" spans="1:9" ht="18" thickBot="1" x14ac:dyDescent="0.25">
      <c r="A39" s="301" t="s">
        <v>217</v>
      </c>
      <c r="B39" s="504"/>
      <c r="C39" s="504"/>
      <c r="D39" s="504"/>
      <c r="E39" s="504"/>
      <c r="F39" s="504"/>
      <c r="G39" s="504"/>
      <c r="H39" s="504"/>
      <c r="I39" s="505"/>
    </row>
    <row r="40" spans="1:9" ht="17" x14ac:dyDescent="0.2">
      <c r="A40" s="304" t="s">
        <v>218</v>
      </c>
      <c r="B40" s="305"/>
      <c r="C40" s="305"/>
      <c r="D40" s="305"/>
      <c r="E40" s="305"/>
      <c r="F40" s="305"/>
      <c r="G40" s="305"/>
      <c r="H40" s="305"/>
      <c r="I40" s="305"/>
    </row>
    <row r="43" spans="1:9" s="3" customFormat="1" ht="19" x14ac:dyDescent="0.25">
      <c r="A43" s="4" t="s">
        <v>219</v>
      </c>
      <c r="B43" s="4"/>
      <c r="C43" s="4"/>
      <c r="D43" s="4"/>
      <c r="E43" s="4"/>
      <c r="F43" s="4"/>
      <c r="G43" s="4"/>
      <c r="H43" s="4"/>
      <c r="I43" s="4"/>
    </row>
    <row r="44" spans="1:9" x14ac:dyDescent="0.2">
      <c r="C44" s="228" t="s">
        <v>32</v>
      </c>
      <c r="D44" s="228" t="s">
        <v>10</v>
      </c>
      <c r="E44" s="228" t="s">
        <v>11</v>
      </c>
      <c r="F44" s="228" t="s">
        <v>12</v>
      </c>
      <c r="G44" s="228" t="s">
        <v>13</v>
      </c>
      <c r="H44" s="228" t="s">
        <v>39</v>
      </c>
    </row>
    <row r="45" spans="1:9" ht="17" thickBot="1" x14ac:dyDescent="0.25">
      <c r="A45" s="320" t="str">
        <f>A6</f>
        <v>ADVERSE EVENT 1 [type]</v>
      </c>
      <c r="B45" s="321"/>
      <c r="C45" s="321"/>
      <c r="D45" s="321"/>
      <c r="E45" s="321"/>
      <c r="F45" s="321"/>
      <c r="G45" s="322"/>
      <c r="H45" s="229"/>
    </row>
    <row r="46" spans="1:9" ht="16" customHeight="1" x14ac:dyDescent="0.2">
      <c r="A46" s="476" t="str">
        <f>A7</f>
        <v>Resource 1 [name &amp; type]</v>
      </c>
      <c r="B46" s="323" t="str">
        <f>'Market share'!A15</f>
        <v xml:space="preserve">Intervention </v>
      </c>
      <c r="C46" s="324">
        <f>B13</f>
        <v>0</v>
      </c>
      <c r="D46" s="325"/>
      <c r="E46" s="325"/>
      <c r="F46" s="325"/>
      <c r="G46" s="325"/>
      <c r="H46" s="450" t="s">
        <v>244</v>
      </c>
      <c r="I46" s="449" t="s">
        <v>203</v>
      </c>
    </row>
    <row r="47" spans="1:9" x14ac:dyDescent="0.2">
      <c r="A47" s="477"/>
      <c r="B47" s="230" t="str">
        <f>'Market share'!A16</f>
        <v>Comparator A</v>
      </c>
      <c r="C47" s="231">
        <f>D13</f>
        <v>0</v>
      </c>
      <c r="D47" s="232"/>
      <c r="E47" s="232"/>
      <c r="F47" s="232"/>
      <c r="G47" s="232"/>
      <c r="H47" s="451"/>
      <c r="I47" s="449"/>
    </row>
    <row r="48" spans="1:9" x14ac:dyDescent="0.2">
      <c r="A48" s="477"/>
      <c r="B48" s="230" t="str">
        <f>'Market share'!A17</f>
        <v>Comparator B</v>
      </c>
      <c r="C48" s="231">
        <f>F13</f>
        <v>0</v>
      </c>
      <c r="D48" s="232"/>
      <c r="E48" s="232"/>
      <c r="F48" s="232"/>
      <c r="G48" s="232"/>
      <c r="H48" s="451"/>
      <c r="I48" s="449"/>
    </row>
    <row r="49" spans="1:9" ht="17" thickBot="1" x14ac:dyDescent="0.25">
      <c r="A49" s="478"/>
      <c r="B49" s="326" t="str">
        <f>'Market share'!A18</f>
        <v>Comparator C</v>
      </c>
      <c r="C49" s="327">
        <f>H13</f>
        <v>0</v>
      </c>
      <c r="D49" s="328"/>
      <c r="E49" s="328"/>
      <c r="F49" s="328"/>
      <c r="G49" s="328"/>
      <c r="H49" s="452"/>
      <c r="I49" s="449"/>
    </row>
    <row r="50" spans="1:9" ht="16" customHeight="1" x14ac:dyDescent="0.2">
      <c r="A50" s="476" t="str">
        <f>A15</f>
        <v>Resource 2 [name and type]</v>
      </c>
      <c r="B50" s="323" t="str">
        <f>'Market share'!A15</f>
        <v xml:space="preserve">Intervention </v>
      </c>
      <c r="C50" s="324">
        <f>B21</f>
        <v>0</v>
      </c>
      <c r="D50" s="325"/>
      <c r="E50" s="325"/>
      <c r="F50" s="325"/>
      <c r="G50" s="325"/>
      <c r="H50" s="450" t="s">
        <v>244</v>
      </c>
    </row>
    <row r="51" spans="1:9" x14ac:dyDescent="0.2">
      <c r="A51" s="477"/>
      <c r="B51" s="230" t="str">
        <f>'Market share'!A16</f>
        <v>Comparator A</v>
      </c>
      <c r="C51" s="231">
        <f>D21</f>
        <v>0</v>
      </c>
      <c r="D51" s="232"/>
      <c r="E51" s="232"/>
      <c r="F51" s="232"/>
      <c r="G51" s="232"/>
      <c r="H51" s="451"/>
    </row>
    <row r="52" spans="1:9" x14ac:dyDescent="0.2">
      <c r="A52" s="477"/>
      <c r="B52" s="230" t="str">
        <f>'Market share'!A17</f>
        <v>Comparator B</v>
      </c>
      <c r="C52" s="231">
        <f>F21</f>
        <v>0</v>
      </c>
      <c r="D52" s="232"/>
      <c r="E52" s="232"/>
      <c r="F52" s="232"/>
      <c r="G52" s="232"/>
      <c r="H52" s="451"/>
    </row>
    <row r="53" spans="1:9" ht="17" thickBot="1" x14ac:dyDescent="0.25">
      <c r="A53" s="478"/>
      <c r="B53" s="326" t="str">
        <f>'Market share'!A18</f>
        <v>Comparator C</v>
      </c>
      <c r="C53" s="327">
        <f>H21</f>
        <v>0</v>
      </c>
      <c r="D53" s="328"/>
      <c r="E53" s="328"/>
      <c r="F53" s="328"/>
      <c r="G53" s="328"/>
      <c r="H53" s="452"/>
    </row>
    <row r="54" spans="1:9" ht="17" thickBot="1" x14ac:dyDescent="0.25">
      <c r="A54" s="330" t="str">
        <f>A23</f>
        <v>ADVERSE EVENT 2 [type]</v>
      </c>
      <c r="B54" s="331"/>
      <c r="C54" s="331"/>
      <c r="D54" s="331"/>
      <c r="E54" s="331"/>
      <c r="F54" s="331"/>
      <c r="G54" s="331"/>
      <c r="H54" s="329"/>
    </row>
    <row r="55" spans="1:9" ht="16" customHeight="1" x14ac:dyDescent="0.2">
      <c r="A55" s="476" t="str">
        <f>A24</f>
        <v>Resource 1 [name &amp; type]</v>
      </c>
      <c r="B55" s="323" t="str">
        <f>'Market share'!A15</f>
        <v xml:space="preserve">Intervention </v>
      </c>
      <c r="C55" s="324">
        <f>B30</f>
        <v>0</v>
      </c>
      <c r="D55" s="325"/>
      <c r="E55" s="325"/>
      <c r="F55" s="325"/>
      <c r="G55" s="325"/>
      <c r="H55" s="450" t="s">
        <v>244</v>
      </c>
    </row>
    <row r="56" spans="1:9" x14ac:dyDescent="0.2">
      <c r="A56" s="477"/>
      <c r="B56" s="230" t="str">
        <f>'Market share'!A16</f>
        <v>Comparator A</v>
      </c>
      <c r="C56" s="231">
        <f>D30</f>
        <v>0</v>
      </c>
      <c r="D56" s="232"/>
      <c r="E56" s="232"/>
      <c r="F56" s="232"/>
      <c r="G56" s="232"/>
      <c r="H56" s="451"/>
    </row>
    <row r="57" spans="1:9" x14ac:dyDescent="0.2">
      <c r="A57" s="477"/>
      <c r="B57" s="230" t="str">
        <f>'Market share'!A17</f>
        <v>Comparator B</v>
      </c>
      <c r="C57" s="231">
        <f>F30</f>
        <v>0</v>
      </c>
      <c r="D57" s="232"/>
      <c r="E57" s="232"/>
      <c r="F57" s="232"/>
      <c r="G57" s="232"/>
      <c r="H57" s="451"/>
    </row>
    <row r="58" spans="1:9" ht="17" thickBot="1" x14ac:dyDescent="0.25">
      <c r="A58" s="478"/>
      <c r="B58" s="326" t="str">
        <f>'Market share'!A18</f>
        <v>Comparator C</v>
      </c>
      <c r="C58" s="327">
        <f>H30</f>
        <v>0</v>
      </c>
      <c r="D58" s="328"/>
      <c r="E58" s="328"/>
      <c r="F58" s="328"/>
      <c r="G58" s="328"/>
      <c r="H58" s="452"/>
    </row>
    <row r="59" spans="1:9" ht="16" customHeight="1" x14ac:dyDescent="0.2">
      <c r="A59" s="476" t="str">
        <f>A32</f>
        <v>Resource 2 [name and type]</v>
      </c>
      <c r="B59" s="323" t="str">
        <f>'Market share'!A15</f>
        <v xml:space="preserve">Intervention </v>
      </c>
      <c r="C59" s="324">
        <f>B38</f>
        <v>0</v>
      </c>
      <c r="D59" s="325"/>
      <c r="E59" s="325"/>
      <c r="F59" s="325"/>
      <c r="G59" s="325"/>
      <c r="H59" s="450" t="s">
        <v>244</v>
      </c>
    </row>
    <row r="60" spans="1:9" x14ac:dyDescent="0.2">
      <c r="A60" s="477"/>
      <c r="B60" s="230" t="str">
        <f>'Market share'!A16</f>
        <v>Comparator A</v>
      </c>
      <c r="C60" s="231">
        <f>D38</f>
        <v>0</v>
      </c>
      <c r="D60" s="232"/>
      <c r="E60" s="232"/>
      <c r="F60" s="232"/>
      <c r="G60" s="232"/>
      <c r="H60" s="451"/>
    </row>
    <row r="61" spans="1:9" x14ac:dyDescent="0.2">
      <c r="A61" s="477"/>
      <c r="B61" s="230" t="str">
        <f>'Market share'!A17</f>
        <v>Comparator B</v>
      </c>
      <c r="C61" s="231">
        <f>F38</f>
        <v>0</v>
      </c>
      <c r="D61" s="232"/>
      <c r="E61" s="232"/>
      <c r="F61" s="232"/>
      <c r="G61" s="232"/>
      <c r="H61" s="451"/>
    </row>
    <row r="62" spans="1:9" ht="17" thickBot="1" x14ac:dyDescent="0.25">
      <c r="A62" s="478"/>
      <c r="B62" s="326" t="str">
        <f>'Market share'!A18</f>
        <v>Comparator C</v>
      </c>
      <c r="C62" s="327">
        <f>H38</f>
        <v>0</v>
      </c>
      <c r="D62" s="328"/>
      <c r="E62" s="328"/>
      <c r="F62" s="328"/>
      <c r="G62" s="328"/>
      <c r="H62" s="452"/>
    </row>
    <row r="63" spans="1:9" ht="17" x14ac:dyDescent="0.2">
      <c r="A63" s="304" t="s">
        <v>218</v>
      </c>
      <c r="B63" s="305"/>
      <c r="C63" s="305"/>
      <c r="D63" s="305"/>
      <c r="E63" s="305"/>
      <c r="F63" s="305"/>
      <c r="G63" s="305"/>
    </row>
    <row r="65" spans="1:9" s="3" customFormat="1" ht="19" x14ac:dyDescent="0.25">
      <c r="A65" s="4" t="s">
        <v>220</v>
      </c>
    </row>
    <row r="66" spans="1:9" x14ac:dyDescent="0.2">
      <c r="A66" s="233"/>
      <c r="B66" s="227" t="s">
        <v>221</v>
      </c>
      <c r="C66" s="227" t="s">
        <v>43</v>
      </c>
      <c r="D66" s="227" t="s">
        <v>38</v>
      </c>
      <c r="E66" s="228" t="s">
        <v>32</v>
      </c>
      <c r="F66" s="228" t="s">
        <v>10</v>
      </c>
      <c r="G66" s="228" t="s">
        <v>11</v>
      </c>
      <c r="H66" s="228" t="s">
        <v>12</v>
      </c>
      <c r="I66" s="228" t="s">
        <v>13</v>
      </c>
    </row>
    <row r="67" spans="1:9" ht="16" customHeight="1" x14ac:dyDescent="0.2">
      <c r="A67" s="479" t="s">
        <v>20</v>
      </c>
      <c r="B67" s="469" t="str">
        <f>A6</f>
        <v>ADVERSE EVENT 1 [type]</v>
      </c>
      <c r="C67" s="482" t="str">
        <f>A7</f>
        <v>Resource 1 [name &amp; type]</v>
      </c>
      <c r="D67" s="234" t="str">
        <f>'Market share'!A15</f>
        <v xml:space="preserve">Intervention </v>
      </c>
      <c r="E67" s="231">
        <f>C46*'Annual treated patient numbers'!C31</f>
        <v>0</v>
      </c>
      <c r="F67" s="231">
        <f>D46*'Annual treated patient numbers'!D31</f>
        <v>0</v>
      </c>
      <c r="G67" s="231">
        <f>E46*'Annual treated patient numbers'!E31</f>
        <v>0</v>
      </c>
      <c r="H67" s="231">
        <f>F46*'Annual treated patient numbers'!F31</f>
        <v>0</v>
      </c>
      <c r="I67" s="231">
        <f>G46*'Annual treated patient numbers'!G31</f>
        <v>0</v>
      </c>
    </row>
    <row r="68" spans="1:9" x14ac:dyDescent="0.2">
      <c r="A68" s="480"/>
      <c r="B68" s="469"/>
      <c r="C68" s="483"/>
      <c r="D68" s="234" t="str">
        <f>'Market share'!A16</f>
        <v>Comparator A</v>
      </c>
      <c r="E68" s="231">
        <f>C47*'Annual treated patient numbers'!C32</f>
        <v>0</v>
      </c>
      <c r="F68" s="231">
        <f>D47*'Annual treated patient numbers'!D32</f>
        <v>0</v>
      </c>
      <c r="G68" s="231">
        <f>E47*'Annual treated patient numbers'!E32</f>
        <v>0</v>
      </c>
      <c r="H68" s="231">
        <f>F47*'Annual treated patient numbers'!F32</f>
        <v>0</v>
      </c>
      <c r="I68" s="231">
        <f>G47*'Annual treated patient numbers'!G32</f>
        <v>0</v>
      </c>
    </row>
    <row r="69" spans="1:9" x14ac:dyDescent="0.2">
      <c r="A69" s="480"/>
      <c r="B69" s="469"/>
      <c r="C69" s="483"/>
      <c r="D69" s="234" t="str">
        <f>'Market share'!A17</f>
        <v>Comparator B</v>
      </c>
      <c r="E69" s="231">
        <f>C48*'Annual treated patient numbers'!C33</f>
        <v>0</v>
      </c>
      <c r="F69" s="231">
        <f>D48*'Annual treated patient numbers'!D33</f>
        <v>0</v>
      </c>
      <c r="G69" s="231">
        <f>E48*'Annual treated patient numbers'!E33</f>
        <v>0</v>
      </c>
      <c r="H69" s="231">
        <f>F48*'Annual treated patient numbers'!F33</f>
        <v>0</v>
      </c>
      <c r="I69" s="231">
        <f>G48*'Annual treated patient numbers'!G33</f>
        <v>0</v>
      </c>
    </row>
    <row r="70" spans="1:9" x14ac:dyDescent="0.2">
      <c r="A70" s="480"/>
      <c r="B70" s="469"/>
      <c r="C70" s="483"/>
      <c r="D70" s="234" t="str">
        <f>'Market share'!A18</f>
        <v>Comparator C</v>
      </c>
      <c r="E70" s="231">
        <f>C49*'Annual treated patient numbers'!C34</f>
        <v>0</v>
      </c>
      <c r="F70" s="231">
        <f>D49*'Annual treated patient numbers'!D34</f>
        <v>0</v>
      </c>
      <c r="G70" s="231">
        <f>E49*'Annual treated patient numbers'!E34</f>
        <v>0</v>
      </c>
      <c r="H70" s="231">
        <f>F49*'Annual treated patient numbers'!F34</f>
        <v>0</v>
      </c>
      <c r="I70" s="231">
        <f>G49*'Annual treated patient numbers'!G34</f>
        <v>0</v>
      </c>
    </row>
    <row r="71" spans="1:9" x14ac:dyDescent="0.2">
      <c r="A71" s="480"/>
      <c r="B71" s="469"/>
      <c r="C71" s="484"/>
      <c r="D71" s="234" t="s">
        <v>0</v>
      </c>
      <c r="E71" s="235">
        <f>SUM(E67:E70)</f>
        <v>0</v>
      </c>
      <c r="F71" s="235">
        <f t="shared" ref="F71:I71" si="0">SUM(F67:F70)</f>
        <v>0</v>
      </c>
      <c r="G71" s="235">
        <f t="shared" si="0"/>
        <v>0</v>
      </c>
      <c r="H71" s="235">
        <f t="shared" si="0"/>
        <v>0</v>
      </c>
      <c r="I71" s="235">
        <f t="shared" si="0"/>
        <v>0</v>
      </c>
    </row>
    <row r="72" spans="1:9" ht="16" customHeight="1" x14ac:dyDescent="0.2">
      <c r="A72" s="480"/>
      <c r="B72" s="469"/>
      <c r="C72" s="482" t="str">
        <f>A15</f>
        <v>Resource 2 [name and type]</v>
      </c>
      <c r="D72" s="234" t="str">
        <f>'Market share'!A15</f>
        <v xml:space="preserve">Intervention </v>
      </c>
      <c r="E72" s="231">
        <f>C50*'Annual treated patient numbers'!C31</f>
        <v>0</v>
      </c>
      <c r="F72" s="231">
        <f>D50*'Annual treated patient numbers'!D31</f>
        <v>0</v>
      </c>
      <c r="G72" s="231">
        <f>E50*'Annual treated patient numbers'!E31</f>
        <v>0</v>
      </c>
      <c r="H72" s="231">
        <f>F50*'Annual treated patient numbers'!F31</f>
        <v>0</v>
      </c>
      <c r="I72" s="231">
        <f>G50*'Annual treated patient numbers'!G31</f>
        <v>0</v>
      </c>
    </row>
    <row r="73" spans="1:9" x14ac:dyDescent="0.2">
      <c r="A73" s="480"/>
      <c r="B73" s="469"/>
      <c r="C73" s="483"/>
      <c r="D73" s="234" t="str">
        <f>'Market share'!A16</f>
        <v>Comparator A</v>
      </c>
      <c r="E73" s="231">
        <f>C51*'Annual treated patient numbers'!C32</f>
        <v>0</v>
      </c>
      <c r="F73" s="231">
        <f>D51*'Annual treated patient numbers'!D32</f>
        <v>0</v>
      </c>
      <c r="G73" s="231">
        <f>E51*'Annual treated patient numbers'!E32</f>
        <v>0</v>
      </c>
      <c r="H73" s="231">
        <f>F51*'Annual treated patient numbers'!F32</f>
        <v>0</v>
      </c>
      <c r="I73" s="231">
        <f>G51*'Annual treated patient numbers'!G32</f>
        <v>0</v>
      </c>
    </row>
    <row r="74" spans="1:9" x14ac:dyDescent="0.2">
      <c r="A74" s="480"/>
      <c r="B74" s="469"/>
      <c r="C74" s="483"/>
      <c r="D74" s="234" t="str">
        <f>'Market share'!A17</f>
        <v>Comparator B</v>
      </c>
      <c r="E74" s="231">
        <f>C52*'Annual treated patient numbers'!C33</f>
        <v>0</v>
      </c>
      <c r="F74" s="231">
        <f>D52*'Annual treated patient numbers'!D33</f>
        <v>0</v>
      </c>
      <c r="G74" s="231">
        <f>E52*'Annual treated patient numbers'!E33</f>
        <v>0</v>
      </c>
      <c r="H74" s="231">
        <f>F52*'Annual treated patient numbers'!F33</f>
        <v>0</v>
      </c>
      <c r="I74" s="231">
        <f>G52*'Annual treated patient numbers'!G33</f>
        <v>0</v>
      </c>
    </row>
    <row r="75" spans="1:9" x14ac:dyDescent="0.2">
      <c r="A75" s="480"/>
      <c r="B75" s="469"/>
      <c r="C75" s="483"/>
      <c r="D75" s="234" t="str">
        <f>'Market share'!A18</f>
        <v>Comparator C</v>
      </c>
      <c r="E75" s="231">
        <f>C53*'Annual treated patient numbers'!C34</f>
        <v>0</v>
      </c>
      <c r="F75" s="231">
        <f>D53*'Annual treated patient numbers'!D34</f>
        <v>0</v>
      </c>
      <c r="G75" s="231">
        <f>E53*'Annual treated patient numbers'!E34</f>
        <v>0</v>
      </c>
      <c r="H75" s="231">
        <f>F53*'Annual treated patient numbers'!F34</f>
        <v>0</v>
      </c>
      <c r="I75" s="231">
        <f>G53*'Annual treated patient numbers'!G34</f>
        <v>0</v>
      </c>
    </row>
    <row r="76" spans="1:9" x14ac:dyDescent="0.2">
      <c r="A76" s="480"/>
      <c r="B76" s="469"/>
      <c r="C76" s="484"/>
      <c r="D76" s="236" t="s">
        <v>0</v>
      </c>
      <c r="E76" s="237">
        <f>SUM(E72:E75)</f>
        <v>0</v>
      </c>
      <c r="F76" s="237">
        <f t="shared" ref="F76:I76" si="1">SUM(F72:F75)</f>
        <v>0</v>
      </c>
      <c r="G76" s="237">
        <f t="shared" si="1"/>
        <v>0</v>
      </c>
      <c r="H76" s="237">
        <f t="shared" si="1"/>
        <v>0</v>
      </c>
      <c r="I76" s="237">
        <f t="shared" si="1"/>
        <v>0</v>
      </c>
    </row>
    <row r="77" spans="1:9" x14ac:dyDescent="0.2">
      <c r="A77" s="480"/>
      <c r="B77" s="469"/>
      <c r="C77" s="473" t="s">
        <v>222</v>
      </c>
      <c r="D77" s="474"/>
      <c r="E77" s="238">
        <f>SUM(E71,E76)</f>
        <v>0</v>
      </c>
      <c r="F77" s="238">
        <f t="shared" ref="F77:I77" si="2">SUM(F71,F76)</f>
        <v>0</v>
      </c>
      <c r="G77" s="238">
        <f t="shared" si="2"/>
        <v>0</v>
      </c>
      <c r="H77" s="238">
        <f t="shared" si="2"/>
        <v>0</v>
      </c>
      <c r="I77" s="238">
        <f t="shared" si="2"/>
        <v>0</v>
      </c>
    </row>
    <row r="78" spans="1:9" x14ac:dyDescent="0.2">
      <c r="A78" s="480"/>
      <c r="B78" s="469" t="str">
        <f>A23</f>
        <v>ADVERSE EVENT 2 [type]</v>
      </c>
      <c r="C78" s="482" t="str">
        <f>A24</f>
        <v>Resource 1 [name &amp; type]</v>
      </c>
      <c r="D78" s="234" t="str">
        <f>'Market share'!A15</f>
        <v xml:space="preserve">Intervention </v>
      </c>
      <c r="E78" s="231">
        <f>C55*'Annual treated patient numbers'!C31</f>
        <v>0</v>
      </c>
      <c r="F78" s="231">
        <f>D55*'Annual treated patient numbers'!D31</f>
        <v>0</v>
      </c>
      <c r="G78" s="231">
        <f>E55*'Annual treated patient numbers'!E31</f>
        <v>0</v>
      </c>
      <c r="H78" s="231">
        <f>F55*'Annual treated patient numbers'!F31</f>
        <v>0</v>
      </c>
      <c r="I78" s="231">
        <f>G55*'Annual treated patient numbers'!G31</f>
        <v>0</v>
      </c>
    </row>
    <row r="79" spans="1:9" x14ac:dyDescent="0.2">
      <c r="A79" s="480"/>
      <c r="B79" s="469"/>
      <c r="C79" s="483"/>
      <c r="D79" s="234" t="str">
        <f>'Market share'!A16</f>
        <v>Comparator A</v>
      </c>
      <c r="E79" s="231">
        <f>C56*'Annual treated patient numbers'!C32</f>
        <v>0</v>
      </c>
      <c r="F79" s="231">
        <f>D56*'Annual treated patient numbers'!D32</f>
        <v>0</v>
      </c>
      <c r="G79" s="231">
        <f>E56*'Annual treated patient numbers'!E32</f>
        <v>0</v>
      </c>
      <c r="H79" s="231">
        <f>F56*'Annual treated patient numbers'!F32</f>
        <v>0</v>
      </c>
      <c r="I79" s="231">
        <f>G56*'Annual treated patient numbers'!G32</f>
        <v>0</v>
      </c>
    </row>
    <row r="80" spans="1:9" x14ac:dyDescent="0.2">
      <c r="A80" s="480"/>
      <c r="B80" s="469"/>
      <c r="C80" s="483"/>
      <c r="D80" s="234" t="str">
        <f>'Market share'!A17</f>
        <v>Comparator B</v>
      </c>
      <c r="E80" s="231">
        <f>C57*'Annual treated patient numbers'!C33</f>
        <v>0</v>
      </c>
      <c r="F80" s="231">
        <f>D57*'Annual treated patient numbers'!D33</f>
        <v>0</v>
      </c>
      <c r="G80" s="231">
        <f>E57*'Annual treated patient numbers'!E33</f>
        <v>0</v>
      </c>
      <c r="H80" s="231">
        <f>F57*'Annual treated patient numbers'!F33</f>
        <v>0</v>
      </c>
      <c r="I80" s="231">
        <f>G57*'Annual treated patient numbers'!G33</f>
        <v>0</v>
      </c>
    </row>
    <row r="81" spans="1:9" x14ac:dyDescent="0.2">
      <c r="A81" s="480"/>
      <c r="B81" s="469"/>
      <c r="C81" s="483"/>
      <c r="D81" s="234" t="str">
        <f>'Market share'!A18</f>
        <v>Comparator C</v>
      </c>
      <c r="E81" s="231">
        <f>C58*'Annual treated patient numbers'!C34</f>
        <v>0</v>
      </c>
      <c r="F81" s="231">
        <f>D58*'Annual treated patient numbers'!D34</f>
        <v>0</v>
      </c>
      <c r="G81" s="231">
        <f>E58*'Annual treated patient numbers'!E34</f>
        <v>0</v>
      </c>
      <c r="H81" s="231">
        <f>F58*'Annual treated patient numbers'!F34</f>
        <v>0</v>
      </c>
      <c r="I81" s="231">
        <f>G58*'Annual treated patient numbers'!G34</f>
        <v>0</v>
      </c>
    </row>
    <row r="82" spans="1:9" x14ac:dyDescent="0.2">
      <c r="A82" s="480"/>
      <c r="B82" s="469"/>
      <c r="C82" s="484"/>
      <c r="D82" s="234" t="s">
        <v>0</v>
      </c>
      <c r="E82" s="235">
        <f>SUM(E78:E81)</f>
        <v>0</v>
      </c>
      <c r="F82" s="235">
        <f t="shared" ref="F82:I82" si="3">SUM(F78:F81)</f>
        <v>0</v>
      </c>
      <c r="G82" s="235">
        <f t="shared" si="3"/>
        <v>0</v>
      </c>
      <c r="H82" s="235">
        <f t="shared" si="3"/>
        <v>0</v>
      </c>
      <c r="I82" s="235">
        <f t="shared" si="3"/>
        <v>0</v>
      </c>
    </row>
    <row r="83" spans="1:9" x14ac:dyDescent="0.2">
      <c r="A83" s="480"/>
      <c r="B83" s="469"/>
      <c r="C83" s="482" t="str">
        <f>A32</f>
        <v>Resource 2 [name and type]</v>
      </c>
      <c r="D83" s="234" t="str">
        <f>'Market share'!A15</f>
        <v xml:space="preserve">Intervention </v>
      </c>
      <c r="E83" s="231">
        <f>C59*'Annual treated patient numbers'!C31</f>
        <v>0</v>
      </c>
      <c r="F83" s="231">
        <f>D59*'Annual treated patient numbers'!D31</f>
        <v>0</v>
      </c>
      <c r="G83" s="231">
        <f>E59*'Annual treated patient numbers'!E31</f>
        <v>0</v>
      </c>
      <c r="H83" s="231">
        <f>F59*'Annual treated patient numbers'!F31</f>
        <v>0</v>
      </c>
      <c r="I83" s="231">
        <f>G59*'Annual treated patient numbers'!G31</f>
        <v>0</v>
      </c>
    </row>
    <row r="84" spans="1:9" x14ac:dyDescent="0.2">
      <c r="A84" s="480"/>
      <c r="B84" s="469"/>
      <c r="C84" s="483"/>
      <c r="D84" s="234" t="str">
        <f>'Market share'!A16</f>
        <v>Comparator A</v>
      </c>
      <c r="E84" s="231">
        <f>C60*'Annual treated patient numbers'!C32</f>
        <v>0</v>
      </c>
      <c r="F84" s="231">
        <f>D60*'Annual treated patient numbers'!D32</f>
        <v>0</v>
      </c>
      <c r="G84" s="231">
        <f>E60*'Annual treated patient numbers'!E32</f>
        <v>0</v>
      </c>
      <c r="H84" s="231">
        <f>F60*'Annual treated patient numbers'!F32</f>
        <v>0</v>
      </c>
      <c r="I84" s="231">
        <f>G60*'Annual treated patient numbers'!G32</f>
        <v>0</v>
      </c>
    </row>
    <row r="85" spans="1:9" x14ac:dyDescent="0.2">
      <c r="A85" s="480"/>
      <c r="B85" s="469"/>
      <c r="C85" s="483"/>
      <c r="D85" s="234" t="str">
        <f>'Market share'!A17</f>
        <v>Comparator B</v>
      </c>
      <c r="E85" s="231">
        <f>C61*'Annual treated patient numbers'!C33</f>
        <v>0</v>
      </c>
      <c r="F85" s="231">
        <f>D61*'Annual treated patient numbers'!D33</f>
        <v>0</v>
      </c>
      <c r="G85" s="231">
        <f>E61*'Annual treated patient numbers'!E33</f>
        <v>0</v>
      </c>
      <c r="H85" s="231">
        <f>F61*'Annual treated patient numbers'!F33</f>
        <v>0</v>
      </c>
      <c r="I85" s="231">
        <f>G61*'Annual treated patient numbers'!G33</f>
        <v>0</v>
      </c>
    </row>
    <row r="86" spans="1:9" x14ac:dyDescent="0.2">
      <c r="A86" s="480"/>
      <c r="B86" s="469"/>
      <c r="C86" s="483"/>
      <c r="D86" s="234" t="str">
        <f>'Market share'!A18</f>
        <v>Comparator C</v>
      </c>
      <c r="E86" s="231">
        <f>C62*'Annual treated patient numbers'!C34</f>
        <v>0</v>
      </c>
      <c r="F86" s="231">
        <f>D62*'Annual treated patient numbers'!D34</f>
        <v>0</v>
      </c>
      <c r="G86" s="231">
        <f>E62*'Annual treated patient numbers'!E34</f>
        <v>0</v>
      </c>
      <c r="H86" s="231">
        <f>F62*'Annual treated patient numbers'!F34</f>
        <v>0</v>
      </c>
      <c r="I86" s="231">
        <f>G62*'Annual treated patient numbers'!G34</f>
        <v>0</v>
      </c>
    </row>
    <row r="87" spans="1:9" x14ac:dyDescent="0.2">
      <c r="A87" s="480"/>
      <c r="B87" s="469"/>
      <c r="C87" s="484"/>
      <c r="D87" s="236" t="s">
        <v>0</v>
      </c>
      <c r="E87" s="237">
        <f>SUM(E83:E86)</f>
        <v>0</v>
      </c>
      <c r="F87" s="237">
        <f t="shared" ref="F87:I87" si="4">SUM(F83:F86)</f>
        <v>0</v>
      </c>
      <c r="G87" s="237">
        <f t="shared" si="4"/>
        <v>0</v>
      </c>
      <c r="H87" s="237">
        <f t="shared" si="4"/>
        <v>0</v>
      </c>
      <c r="I87" s="237">
        <f t="shared" si="4"/>
        <v>0</v>
      </c>
    </row>
    <row r="88" spans="1:9" x14ac:dyDescent="0.2">
      <c r="A88" s="480"/>
      <c r="B88" s="469"/>
      <c r="C88" s="473" t="s">
        <v>223</v>
      </c>
      <c r="D88" s="474"/>
      <c r="E88" s="238">
        <f>SUM(E82,E87)</f>
        <v>0</v>
      </c>
      <c r="F88" s="238">
        <f t="shared" ref="F88:I88" si="5">SUM(F82,F87)</f>
        <v>0</v>
      </c>
      <c r="G88" s="238">
        <f t="shared" si="5"/>
        <v>0</v>
      </c>
      <c r="H88" s="238">
        <f t="shared" si="5"/>
        <v>0</v>
      </c>
      <c r="I88" s="238">
        <f t="shared" si="5"/>
        <v>0</v>
      </c>
    </row>
    <row r="89" spans="1:9" x14ac:dyDescent="0.2">
      <c r="A89" s="481"/>
      <c r="B89" s="485" t="s">
        <v>224</v>
      </c>
      <c r="C89" s="486"/>
      <c r="D89" s="487"/>
      <c r="E89" s="239">
        <f>SUM(E77,E88)</f>
        <v>0</v>
      </c>
      <c r="F89" s="239">
        <f t="shared" ref="F89:I89" si="6">SUM(F77,F88)</f>
        <v>0</v>
      </c>
      <c r="G89" s="239">
        <f t="shared" si="6"/>
        <v>0</v>
      </c>
      <c r="H89" s="239">
        <f t="shared" si="6"/>
        <v>0</v>
      </c>
      <c r="I89" s="239">
        <f t="shared" si="6"/>
        <v>0</v>
      </c>
    </row>
    <row r="90" spans="1:9" ht="16" customHeight="1" x14ac:dyDescent="0.2">
      <c r="A90" s="488" t="s">
        <v>21</v>
      </c>
      <c r="B90" s="463" t="str">
        <f>A6</f>
        <v>ADVERSE EVENT 1 [type]</v>
      </c>
      <c r="C90" s="491" t="str">
        <f>A7</f>
        <v>Resource 1 [name &amp; type]</v>
      </c>
      <c r="D90" s="240" t="str">
        <f>'Market share'!A15</f>
        <v xml:space="preserve">Intervention </v>
      </c>
      <c r="E90" s="241">
        <f>C46*'Annual treated patient numbers'!C35</f>
        <v>0</v>
      </c>
      <c r="F90" s="241">
        <f>D46*'Annual treated patient numbers'!D35</f>
        <v>0</v>
      </c>
      <c r="G90" s="241">
        <f>E46*'Annual treated patient numbers'!E35</f>
        <v>0</v>
      </c>
      <c r="H90" s="241">
        <f>F46*'Annual treated patient numbers'!F35</f>
        <v>0</v>
      </c>
      <c r="I90" s="241">
        <f>G46*'Annual treated patient numbers'!G35</f>
        <v>0</v>
      </c>
    </row>
    <row r="91" spans="1:9" x14ac:dyDescent="0.2">
      <c r="A91" s="489"/>
      <c r="B91" s="463"/>
      <c r="C91" s="491"/>
      <c r="D91" s="240" t="str">
        <f>'Market share'!A16</f>
        <v>Comparator A</v>
      </c>
      <c r="E91" s="241">
        <f>C47*'Annual treated patient numbers'!C36</f>
        <v>0</v>
      </c>
      <c r="F91" s="241">
        <f>D47*'Annual treated patient numbers'!D36</f>
        <v>0</v>
      </c>
      <c r="G91" s="241">
        <f>E47*'Annual treated patient numbers'!E36</f>
        <v>0</v>
      </c>
      <c r="H91" s="241">
        <f>F47*'Annual treated patient numbers'!F36</f>
        <v>0</v>
      </c>
      <c r="I91" s="241">
        <f>G47*'Annual treated patient numbers'!G36</f>
        <v>0</v>
      </c>
    </row>
    <row r="92" spans="1:9" x14ac:dyDescent="0.2">
      <c r="A92" s="489"/>
      <c r="B92" s="463"/>
      <c r="C92" s="491"/>
      <c r="D92" s="240" t="str">
        <f>'Market share'!A17</f>
        <v>Comparator B</v>
      </c>
      <c r="E92" s="241">
        <f>C48*'Annual treated patient numbers'!C37</f>
        <v>0</v>
      </c>
      <c r="F92" s="241">
        <f>D48*'Annual treated patient numbers'!D37</f>
        <v>0</v>
      </c>
      <c r="G92" s="241">
        <f>E48*'Annual treated patient numbers'!E37</f>
        <v>0</v>
      </c>
      <c r="H92" s="241">
        <f>F48*'Annual treated patient numbers'!F37</f>
        <v>0</v>
      </c>
      <c r="I92" s="241">
        <f>G48*'Annual treated patient numbers'!G37</f>
        <v>0</v>
      </c>
    </row>
    <row r="93" spans="1:9" x14ac:dyDescent="0.2">
      <c r="A93" s="489"/>
      <c r="B93" s="463"/>
      <c r="C93" s="491"/>
      <c r="D93" s="240" t="str">
        <f>'Market share'!A18</f>
        <v>Comparator C</v>
      </c>
      <c r="E93" s="241">
        <f>C49*'Annual treated patient numbers'!C38</f>
        <v>0</v>
      </c>
      <c r="F93" s="241">
        <f>D49*'Annual treated patient numbers'!D38</f>
        <v>0</v>
      </c>
      <c r="G93" s="241">
        <f>E49*'Annual treated patient numbers'!E38</f>
        <v>0</v>
      </c>
      <c r="H93" s="241">
        <f>F49*'Annual treated patient numbers'!F38</f>
        <v>0</v>
      </c>
      <c r="I93" s="241">
        <f>G49*'Annual treated patient numbers'!G38</f>
        <v>0</v>
      </c>
    </row>
    <row r="94" spans="1:9" x14ac:dyDescent="0.2">
      <c r="A94" s="489"/>
      <c r="B94" s="463"/>
      <c r="C94" s="491"/>
      <c r="D94" s="240" t="s">
        <v>0</v>
      </c>
      <c r="E94" s="242">
        <f>SUM(E90:E93)</f>
        <v>0</v>
      </c>
      <c r="F94" s="242">
        <f t="shared" ref="F94:I94" si="7">SUM(F90:F93)</f>
        <v>0</v>
      </c>
      <c r="G94" s="242">
        <f t="shared" si="7"/>
        <v>0</v>
      </c>
      <c r="H94" s="242">
        <f t="shared" si="7"/>
        <v>0</v>
      </c>
      <c r="I94" s="242">
        <f t="shared" si="7"/>
        <v>0</v>
      </c>
    </row>
    <row r="95" spans="1:9" ht="16" customHeight="1" x14ac:dyDescent="0.2">
      <c r="A95" s="489"/>
      <c r="B95" s="463"/>
      <c r="C95" s="491" t="str">
        <f>A15</f>
        <v>Resource 2 [name and type]</v>
      </c>
      <c r="D95" s="240" t="str">
        <f>'Market share'!A15</f>
        <v xml:space="preserve">Intervention </v>
      </c>
      <c r="E95" s="241">
        <f>C50*'Annual treated patient numbers'!C35</f>
        <v>0</v>
      </c>
      <c r="F95" s="241">
        <f>D50*'Annual treated patient numbers'!D35</f>
        <v>0</v>
      </c>
      <c r="G95" s="241">
        <f>E50*'Annual treated patient numbers'!E35</f>
        <v>0</v>
      </c>
      <c r="H95" s="241">
        <f>F50*'Annual treated patient numbers'!F35</f>
        <v>0</v>
      </c>
      <c r="I95" s="241">
        <f>G50*'Annual treated patient numbers'!G35</f>
        <v>0</v>
      </c>
    </row>
    <row r="96" spans="1:9" x14ac:dyDescent="0.2">
      <c r="A96" s="489"/>
      <c r="B96" s="463"/>
      <c r="C96" s="491"/>
      <c r="D96" s="240" t="str">
        <f>'Market share'!A16</f>
        <v>Comparator A</v>
      </c>
      <c r="E96" s="241">
        <f>C51*'Annual treated patient numbers'!C36</f>
        <v>0</v>
      </c>
      <c r="F96" s="241">
        <f>D51*'Annual treated patient numbers'!D36</f>
        <v>0</v>
      </c>
      <c r="G96" s="241">
        <f>E51*'Annual treated patient numbers'!E36</f>
        <v>0</v>
      </c>
      <c r="H96" s="241">
        <f>F51*'Annual treated patient numbers'!F36</f>
        <v>0</v>
      </c>
      <c r="I96" s="241">
        <f>G51*'Annual treated patient numbers'!G36</f>
        <v>0</v>
      </c>
    </row>
    <row r="97" spans="1:9" x14ac:dyDescent="0.2">
      <c r="A97" s="489"/>
      <c r="B97" s="463"/>
      <c r="C97" s="491"/>
      <c r="D97" s="240" t="str">
        <f>'Market share'!A17</f>
        <v>Comparator B</v>
      </c>
      <c r="E97" s="241">
        <f>C52*'Annual treated patient numbers'!C37</f>
        <v>0</v>
      </c>
      <c r="F97" s="241">
        <f>D52*'Annual treated patient numbers'!D37</f>
        <v>0</v>
      </c>
      <c r="G97" s="241">
        <f>E52*'Annual treated patient numbers'!E37</f>
        <v>0</v>
      </c>
      <c r="H97" s="241">
        <f>F52*'Annual treated patient numbers'!F37</f>
        <v>0</v>
      </c>
      <c r="I97" s="241">
        <f>G52*'Annual treated patient numbers'!G37</f>
        <v>0</v>
      </c>
    </row>
    <row r="98" spans="1:9" x14ac:dyDescent="0.2">
      <c r="A98" s="489"/>
      <c r="B98" s="463"/>
      <c r="C98" s="491"/>
      <c r="D98" s="240" t="str">
        <f>'Market share'!A18</f>
        <v>Comparator C</v>
      </c>
      <c r="E98" s="241">
        <f>C53*'Annual treated patient numbers'!C38</f>
        <v>0</v>
      </c>
      <c r="F98" s="241">
        <f>D53*'Annual treated patient numbers'!D38</f>
        <v>0</v>
      </c>
      <c r="G98" s="241">
        <f>E53*'Annual treated patient numbers'!E38</f>
        <v>0</v>
      </c>
      <c r="H98" s="241">
        <f>F53*'Annual treated patient numbers'!F38</f>
        <v>0</v>
      </c>
      <c r="I98" s="241">
        <f>G53*'Annual treated patient numbers'!G38</f>
        <v>0</v>
      </c>
    </row>
    <row r="99" spans="1:9" x14ac:dyDescent="0.2">
      <c r="A99" s="489"/>
      <c r="B99" s="463"/>
      <c r="C99" s="491"/>
      <c r="D99" s="243" t="s">
        <v>0</v>
      </c>
      <c r="E99" s="238">
        <f>SUM(E95:E98)</f>
        <v>0</v>
      </c>
      <c r="F99" s="238">
        <f t="shared" ref="F99:I99" si="8">SUM(F95:F98)</f>
        <v>0</v>
      </c>
      <c r="G99" s="238">
        <f t="shared" si="8"/>
        <v>0</v>
      </c>
      <c r="H99" s="238">
        <f t="shared" si="8"/>
        <v>0</v>
      </c>
      <c r="I99" s="238">
        <f t="shared" si="8"/>
        <v>0</v>
      </c>
    </row>
    <row r="100" spans="1:9" x14ac:dyDescent="0.2">
      <c r="A100" s="489"/>
      <c r="B100" s="463"/>
      <c r="C100" s="492" t="s">
        <v>225</v>
      </c>
      <c r="D100" s="493"/>
      <c r="E100" s="239">
        <f>E94+E99</f>
        <v>0</v>
      </c>
      <c r="F100" s="239">
        <f t="shared" ref="F100:I100" si="9">F94+F99</f>
        <v>0</v>
      </c>
      <c r="G100" s="239">
        <f t="shared" si="9"/>
        <v>0</v>
      </c>
      <c r="H100" s="239">
        <f t="shared" si="9"/>
        <v>0</v>
      </c>
      <c r="I100" s="239">
        <f t="shared" si="9"/>
        <v>0</v>
      </c>
    </row>
    <row r="101" spans="1:9" x14ac:dyDescent="0.2">
      <c r="A101" s="489"/>
      <c r="B101" s="463" t="str">
        <f>A23</f>
        <v>ADVERSE EVENT 2 [type]</v>
      </c>
      <c r="C101" s="491" t="str">
        <f>A24</f>
        <v>Resource 1 [name &amp; type]</v>
      </c>
      <c r="D101" s="240" t="str">
        <f>'Market share'!A15</f>
        <v xml:space="preserve">Intervention </v>
      </c>
      <c r="E101" s="241">
        <f>C55*'Annual treated patient numbers'!C35</f>
        <v>0</v>
      </c>
      <c r="F101" s="241">
        <f>D55*'Annual treated patient numbers'!D35</f>
        <v>0</v>
      </c>
      <c r="G101" s="241">
        <f>E55*'Annual treated patient numbers'!E35</f>
        <v>0</v>
      </c>
      <c r="H101" s="241">
        <f>F55*'Annual treated patient numbers'!F35</f>
        <v>0</v>
      </c>
      <c r="I101" s="241">
        <f>G55*'Annual treated patient numbers'!G35</f>
        <v>0</v>
      </c>
    </row>
    <row r="102" spans="1:9" x14ac:dyDescent="0.2">
      <c r="A102" s="489"/>
      <c r="B102" s="463"/>
      <c r="C102" s="491"/>
      <c r="D102" s="240" t="str">
        <f>'Market share'!A16</f>
        <v>Comparator A</v>
      </c>
      <c r="E102" s="241">
        <f>C56*'Annual treated patient numbers'!C36</f>
        <v>0</v>
      </c>
      <c r="F102" s="241">
        <f>D56*'Annual treated patient numbers'!D36</f>
        <v>0</v>
      </c>
      <c r="G102" s="241">
        <f>E56*'Annual treated patient numbers'!E36</f>
        <v>0</v>
      </c>
      <c r="H102" s="241">
        <f>F56*'Annual treated patient numbers'!F36</f>
        <v>0</v>
      </c>
      <c r="I102" s="241">
        <f>G56*'Annual treated patient numbers'!G36</f>
        <v>0</v>
      </c>
    </row>
    <row r="103" spans="1:9" x14ac:dyDescent="0.2">
      <c r="A103" s="489"/>
      <c r="B103" s="463"/>
      <c r="C103" s="491"/>
      <c r="D103" s="240" t="str">
        <f>'Market share'!A17</f>
        <v>Comparator B</v>
      </c>
      <c r="E103" s="241">
        <f>C57*'Annual treated patient numbers'!C37</f>
        <v>0</v>
      </c>
      <c r="F103" s="241">
        <f>D57*'Annual treated patient numbers'!D37</f>
        <v>0</v>
      </c>
      <c r="G103" s="241">
        <f>E57*'Annual treated patient numbers'!E37</f>
        <v>0</v>
      </c>
      <c r="H103" s="241">
        <f>F57*'Annual treated patient numbers'!F37</f>
        <v>0</v>
      </c>
      <c r="I103" s="241">
        <f>G57*'Annual treated patient numbers'!G37</f>
        <v>0</v>
      </c>
    </row>
    <row r="104" spans="1:9" x14ac:dyDescent="0.2">
      <c r="A104" s="489"/>
      <c r="B104" s="463"/>
      <c r="C104" s="491"/>
      <c r="D104" s="240" t="str">
        <f>'Market share'!A18</f>
        <v>Comparator C</v>
      </c>
      <c r="E104" s="241">
        <f>C58*'Annual treated patient numbers'!C38</f>
        <v>0</v>
      </c>
      <c r="F104" s="241">
        <f>D58*'Annual treated patient numbers'!D38</f>
        <v>0</v>
      </c>
      <c r="G104" s="241">
        <f>E58*'Annual treated patient numbers'!E38</f>
        <v>0</v>
      </c>
      <c r="H104" s="241">
        <f>F58*'Annual treated patient numbers'!F38</f>
        <v>0</v>
      </c>
      <c r="I104" s="241">
        <f>G58*'Annual treated patient numbers'!G38</f>
        <v>0</v>
      </c>
    </row>
    <row r="105" spans="1:9" x14ac:dyDescent="0.2">
      <c r="A105" s="489"/>
      <c r="B105" s="463"/>
      <c r="C105" s="491"/>
      <c r="D105" s="240" t="s">
        <v>0</v>
      </c>
      <c r="E105" s="242">
        <f>SUM(E101:E104)</f>
        <v>0</v>
      </c>
      <c r="F105" s="242">
        <f t="shared" ref="F105:I105" si="10">SUM(F101:F104)</f>
        <v>0</v>
      </c>
      <c r="G105" s="242">
        <f t="shared" si="10"/>
        <v>0</v>
      </c>
      <c r="H105" s="242">
        <f t="shared" si="10"/>
        <v>0</v>
      </c>
      <c r="I105" s="242">
        <f t="shared" si="10"/>
        <v>0</v>
      </c>
    </row>
    <row r="106" spans="1:9" x14ac:dyDescent="0.2">
      <c r="A106" s="489"/>
      <c r="B106" s="463"/>
      <c r="C106" s="491" t="str">
        <f>A32</f>
        <v>Resource 2 [name and type]</v>
      </c>
      <c r="D106" s="240" t="str">
        <f>'Market share'!A15</f>
        <v xml:space="preserve">Intervention </v>
      </c>
      <c r="E106" s="241">
        <f>C59*'Annual treated patient numbers'!C35</f>
        <v>0</v>
      </c>
      <c r="F106" s="241">
        <f>D59*'Annual treated patient numbers'!D35</f>
        <v>0</v>
      </c>
      <c r="G106" s="241">
        <f>E59*'Annual treated patient numbers'!E35</f>
        <v>0</v>
      </c>
      <c r="H106" s="241">
        <f>F59*'Annual treated patient numbers'!F35</f>
        <v>0</v>
      </c>
      <c r="I106" s="241">
        <f>G59*'Annual treated patient numbers'!G35</f>
        <v>0</v>
      </c>
    </row>
    <row r="107" spans="1:9" x14ac:dyDescent="0.2">
      <c r="A107" s="489"/>
      <c r="B107" s="463"/>
      <c r="C107" s="491"/>
      <c r="D107" s="240" t="str">
        <f>'Market share'!A16</f>
        <v>Comparator A</v>
      </c>
      <c r="E107" s="241">
        <f>C60*'Annual treated patient numbers'!C36</f>
        <v>0</v>
      </c>
      <c r="F107" s="241">
        <f>D60*'Annual treated patient numbers'!D36</f>
        <v>0</v>
      </c>
      <c r="G107" s="241">
        <f>E60*'Annual treated patient numbers'!E36</f>
        <v>0</v>
      </c>
      <c r="H107" s="241">
        <f>F60*'Annual treated patient numbers'!F36</f>
        <v>0</v>
      </c>
      <c r="I107" s="241">
        <f>G60*'Annual treated patient numbers'!G36</f>
        <v>0</v>
      </c>
    </row>
    <row r="108" spans="1:9" x14ac:dyDescent="0.2">
      <c r="A108" s="489"/>
      <c r="B108" s="463"/>
      <c r="C108" s="491"/>
      <c r="D108" s="240" t="str">
        <f>'Market share'!A17</f>
        <v>Comparator B</v>
      </c>
      <c r="E108" s="241">
        <f>C61*'Annual treated patient numbers'!C37</f>
        <v>0</v>
      </c>
      <c r="F108" s="241">
        <f>D61*'Annual treated patient numbers'!D37</f>
        <v>0</v>
      </c>
      <c r="G108" s="241">
        <f>E61*'Annual treated patient numbers'!E37</f>
        <v>0</v>
      </c>
      <c r="H108" s="241">
        <f>F61*'Annual treated patient numbers'!F37</f>
        <v>0</v>
      </c>
      <c r="I108" s="241">
        <f>G61*'Annual treated patient numbers'!G37</f>
        <v>0</v>
      </c>
    </row>
    <row r="109" spans="1:9" x14ac:dyDescent="0.2">
      <c r="A109" s="489"/>
      <c r="B109" s="463"/>
      <c r="C109" s="491"/>
      <c r="D109" s="240" t="str">
        <f>'Market share'!A18</f>
        <v>Comparator C</v>
      </c>
      <c r="E109" s="241">
        <f>C62*'Annual treated patient numbers'!C38</f>
        <v>0</v>
      </c>
      <c r="F109" s="241">
        <f>D62*'Annual treated patient numbers'!D38</f>
        <v>0</v>
      </c>
      <c r="G109" s="241">
        <f>E62*'Annual treated patient numbers'!E38</f>
        <v>0</v>
      </c>
      <c r="H109" s="241">
        <f>F62*'Annual treated patient numbers'!F38</f>
        <v>0</v>
      </c>
      <c r="I109" s="241">
        <f>G62*'Annual treated patient numbers'!G38</f>
        <v>0</v>
      </c>
    </row>
    <row r="110" spans="1:9" x14ac:dyDescent="0.2">
      <c r="A110" s="489"/>
      <c r="B110" s="463"/>
      <c r="C110" s="491"/>
      <c r="D110" s="243" t="s">
        <v>0</v>
      </c>
      <c r="E110" s="238">
        <f>SUM(E106:E109)</f>
        <v>0</v>
      </c>
      <c r="F110" s="238">
        <f t="shared" ref="F110:I110" si="11">SUM(F106:F109)</f>
        <v>0</v>
      </c>
      <c r="G110" s="238">
        <f t="shared" si="11"/>
        <v>0</v>
      </c>
      <c r="H110" s="238">
        <f t="shared" si="11"/>
        <v>0</v>
      </c>
      <c r="I110" s="238">
        <f t="shared" si="11"/>
        <v>0</v>
      </c>
    </row>
    <row r="111" spans="1:9" x14ac:dyDescent="0.2">
      <c r="A111" s="489"/>
      <c r="B111" s="463"/>
      <c r="C111" s="492" t="s">
        <v>226</v>
      </c>
      <c r="D111" s="493"/>
      <c r="E111" s="239">
        <f>SUM(E105,E110)</f>
        <v>0</v>
      </c>
      <c r="F111" s="239">
        <f t="shared" ref="F111:I111" si="12">SUM(F105,F110)</f>
        <v>0</v>
      </c>
      <c r="G111" s="239">
        <f t="shared" si="12"/>
        <v>0</v>
      </c>
      <c r="H111" s="239">
        <f t="shared" si="12"/>
        <v>0</v>
      </c>
      <c r="I111" s="239">
        <f t="shared" si="12"/>
        <v>0</v>
      </c>
    </row>
    <row r="112" spans="1:9" x14ac:dyDescent="0.2">
      <c r="A112" s="490"/>
      <c r="B112" s="470" t="s">
        <v>292</v>
      </c>
      <c r="C112" s="470"/>
      <c r="D112" s="470"/>
      <c r="E112" s="244">
        <f>SUM(E100,E111)</f>
        <v>0</v>
      </c>
      <c r="F112" s="244">
        <f>SUM(F100,F111)</f>
        <v>0</v>
      </c>
      <c r="G112" s="244">
        <f>SUM(G100,G111)</f>
        <v>0</v>
      </c>
      <c r="H112" s="244">
        <f>SUM(H100,H111)</f>
        <v>0</v>
      </c>
      <c r="I112" s="244">
        <f>SUM(I100,I111)</f>
        <v>0</v>
      </c>
    </row>
    <row r="113" spans="1:9" ht="16" customHeight="1" x14ac:dyDescent="0.2">
      <c r="A113" s="471" t="s">
        <v>22</v>
      </c>
      <c r="B113" s="469" t="str">
        <f>A6</f>
        <v>ADVERSE EVENT 1 [type]</v>
      </c>
      <c r="C113" s="472" t="str">
        <f>A7</f>
        <v>Resource 1 [name &amp; type]</v>
      </c>
      <c r="D113" s="234" t="str">
        <f>'Market share'!A15</f>
        <v xml:space="preserve">Intervention </v>
      </c>
      <c r="E113" s="231">
        <f>C46*'Annual treated patient numbers'!C39</f>
        <v>0</v>
      </c>
      <c r="F113" s="231">
        <f>D46*'Annual treated patient numbers'!D39</f>
        <v>0</v>
      </c>
      <c r="G113" s="231">
        <f>E46*'Annual treated patient numbers'!E39</f>
        <v>0</v>
      </c>
      <c r="H113" s="231">
        <f>F46*'Annual treated patient numbers'!F39</f>
        <v>0</v>
      </c>
      <c r="I113" s="231">
        <f>G46*'Annual treated patient numbers'!G39</f>
        <v>0</v>
      </c>
    </row>
    <row r="114" spans="1:9" x14ac:dyDescent="0.2">
      <c r="A114" s="471"/>
      <c r="B114" s="469"/>
      <c r="C114" s="472"/>
      <c r="D114" s="234" t="str">
        <f>'Market share'!A16</f>
        <v>Comparator A</v>
      </c>
      <c r="E114" s="231">
        <f>C47*'Annual treated patient numbers'!C40</f>
        <v>0</v>
      </c>
      <c r="F114" s="231">
        <f>D47*'Annual treated patient numbers'!D40</f>
        <v>0</v>
      </c>
      <c r="G114" s="231">
        <f>E47*'Annual treated patient numbers'!E40</f>
        <v>0</v>
      </c>
      <c r="H114" s="231">
        <f>F47*'Annual treated patient numbers'!F40</f>
        <v>0</v>
      </c>
      <c r="I114" s="231">
        <f>G47*'Annual treated patient numbers'!G40</f>
        <v>0</v>
      </c>
    </row>
    <row r="115" spans="1:9" x14ac:dyDescent="0.2">
      <c r="A115" s="471"/>
      <c r="B115" s="469"/>
      <c r="C115" s="472"/>
      <c r="D115" s="234" t="str">
        <f>'Market share'!A17</f>
        <v>Comparator B</v>
      </c>
      <c r="E115" s="231">
        <f>C48*'Annual treated patient numbers'!C41</f>
        <v>0</v>
      </c>
      <c r="F115" s="231">
        <f>D48*'Annual treated patient numbers'!D41</f>
        <v>0</v>
      </c>
      <c r="G115" s="231">
        <f>E48*'Annual treated patient numbers'!E41</f>
        <v>0</v>
      </c>
      <c r="H115" s="231">
        <f>F48*'Annual treated patient numbers'!F41</f>
        <v>0</v>
      </c>
      <c r="I115" s="231">
        <f>G48*'Annual treated patient numbers'!G41</f>
        <v>0</v>
      </c>
    </row>
    <row r="116" spans="1:9" x14ac:dyDescent="0.2">
      <c r="A116" s="471"/>
      <c r="B116" s="469"/>
      <c r="C116" s="472"/>
      <c r="D116" s="234" t="str">
        <f>'Market share'!A18</f>
        <v>Comparator C</v>
      </c>
      <c r="E116" s="231">
        <f>C49*'Annual treated patient numbers'!C42</f>
        <v>0</v>
      </c>
      <c r="F116" s="231">
        <f>D49*'Annual treated patient numbers'!D42</f>
        <v>0</v>
      </c>
      <c r="G116" s="231">
        <f>E49*'Annual treated patient numbers'!E42</f>
        <v>0</v>
      </c>
      <c r="H116" s="231">
        <f>F49*'Annual treated patient numbers'!F42</f>
        <v>0</v>
      </c>
      <c r="I116" s="231">
        <f>G49*'Annual treated patient numbers'!G42</f>
        <v>0</v>
      </c>
    </row>
    <row r="117" spans="1:9" x14ac:dyDescent="0.2">
      <c r="A117" s="471"/>
      <c r="B117" s="469"/>
      <c r="C117" s="472"/>
      <c r="D117" s="234" t="s">
        <v>0</v>
      </c>
      <c r="E117" s="235">
        <f>SUM(E113:E115)</f>
        <v>0</v>
      </c>
      <c r="F117" s="235">
        <f>SUM(F113:F115)</f>
        <v>0</v>
      </c>
      <c r="G117" s="235">
        <f>SUM(G113:G115)</f>
        <v>0</v>
      </c>
      <c r="H117" s="235">
        <f>SUM(H113:H115)</f>
        <v>0</v>
      </c>
      <c r="I117" s="235">
        <f>SUM(I113:I115)</f>
        <v>0</v>
      </c>
    </row>
    <row r="118" spans="1:9" ht="16" customHeight="1" x14ac:dyDescent="0.2">
      <c r="A118" s="471"/>
      <c r="B118" s="469"/>
      <c r="C118" s="472" t="str">
        <f>A15</f>
        <v>Resource 2 [name and type]</v>
      </c>
      <c r="D118" s="234" t="str">
        <f>'Market share'!A15</f>
        <v xml:space="preserve">Intervention </v>
      </c>
      <c r="E118" s="231">
        <f>C50*'Annual treated patient numbers'!C39</f>
        <v>0</v>
      </c>
      <c r="F118" s="231">
        <f>D50*'Annual treated patient numbers'!D39</f>
        <v>0</v>
      </c>
      <c r="G118" s="231">
        <f>E50*'Annual treated patient numbers'!E39</f>
        <v>0</v>
      </c>
      <c r="H118" s="231">
        <f>F50*'Annual treated patient numbers'!F39</f>
        <v>0</v>
      </c>
      <c r="I118" s="231">
        <f>G50*'Annual treated patient numbers'!G39</f>
        <v>0</v>
      </c>
    </row>
    <row r="119" spans="1:9" x14ac:dyDescent="0.2">
      <c r="A119" s="471"/>
      <c r="B119" s="469"/>
      <c r="C119" s="472"/>
      <c r="D119" s="234" t="str">
        <f>'Market share'!A16</f>
        <v>Comparator A</v>
      </c>
      <c r="E119" s="231">
        <f>C51*'Annual treated patient numbers'!C40</f>
        <v>0</v>
      </c>
      <c r="F119" s="231">
        <f>D51*'Annual treated patient numbers'!D40</f>
        <v>0</v>
      </c>
      <c r="G119" s="231">
        <f>E51*'Annual treated patient numbers'!E40</f>
        <v>0</v>
      </c>
      <c r="H119" s="231">
        <f>F51*'Annual treated patient numbers'!F40</f>
        <v>0</v>
      </c>
      <c r="I119" s="231">
        <f>G51*'Annual treated patient numbers'!G40</f>
        <v>0</v>
      </c>
    </row>
    <row r="120" spans="1:9" x14ac:dyDescent="0.2">
      <c r="A120" s="471"/>
      <c r="B120" s="469"/>
      <c r="C120" s="472"/>
      <c r="D120" s="234" t="str">
        <f>'Market share'!A17</f>
        <v>Comparator B</v>
      </c>
      <c r="E120" s="231">
        <f>C52*'Annual treated patient numbers'!C41</f>
        <v>0</v>
      </c>
      <c r="F120" s="231">
        <f>D52*'Annual treated patient numbers'!D41</f>
        <v>0</v>
      </c>
      <c r="G120" s="231">
        <f>E52*'Annual treated patient numbers'!E41</f>
        <v>0</v>
      </c>
      <c r="H120" s="231">
        <f>F52*'Annual treated patient numbers'!F41</f>
        <v>0</v>
      </c>
      <c r="I120" s="231">
        <f>G52*'Annual treated patient numbers'!G41</f>
        <v>0</v>
      </c>
    </row>
    <row r="121" spans="1:9" x14ac:dyDescent="0.2">
      <c r="A121" s="471"/>
      <c r="B121" s="469"/>
      <c r="C121" s="472"/>
      <c r="D121" s="234" t="str">
        <f>'Market share'!A18</f>
        <v>Comparator C</v>
      </c>
      <c r="E121" s="231">
        <f>C53*'Annual treated patient numbers'!C42</f>
        <v>0</v>
      </c>
      <c r="F121" s="231">
        <f>D53*'Annual treated patient numbers'!D42</f>
        <v>0</v>
      </c>
      <c r="G121" s="231">
        <f>E53*'Annual treated patient numbers'!E42</f>
        <v>0</v>
      </c>
      <c r="H121" s="231">
        <f>F53*'Annual treated patient numbers'!F42</f>
        <v>0</v>
      </c>
      <c r="I121" s="231">
        <f>G53*'Annual treated patient numbers'!G42</f>
        <v>0</v>
      </c>
    </row>
    <row r="122" spans="1:9" x14ac:dyDescent="0.2">
      <c r="A122" s="471"/>
      <c r="B122" s="469"/>
      <c r="C122" s="472"/>
      <c r="D122" s="236" t="s">
        <v>0</v>
      </c>
      <c r="E122" s="237">
        <f>SUM(E118:E121)</f>
        <v>0</v>
      </c>
      <c r="F122" s="237">
        <f t="shared" ref="F122:I122" si="13">SUM(F118:F121)</f>
        <v>0</v>
      </c>
      <c r="G122" s="237">
        <f t="shared" si="13"/>
        <v>0</v>
      </c>
      <c r="H122" s="237">
        <f t="shared" si="13"/>
        <v>0</v>
      </c>
      <c r="I122" s="237">
        <f t="shared" si="13"/>
        <v>0</v>
      </c>
    </row>
    <row r="123" spans="1:9" x14ac:dyDescent="0.2">
      <c r="A123" s="471"/>
      <c r="B123" s="469"/>
      <c r="C123" s="473" t="s">
        <v>227</v>
      </c>
      <c r="D123" s="474"/>
      <c r="E123" s="238">
        <f>E117+E122</f>
        <v>0</v>
      </c>
      <c r="F123" s="238">
        <f t="shared" ref="F123:I123" si="14">F117+F122</f>
        <v>0</v>
      </c>
      <c r="G123" s="238">
        <f t="shared" si="14"/>
        <v>0</v>
      </c>
      <c r="H123" s="238">
        <f t="shared" si="14"/>
        <v>0</v>
      </c>
      <c r="I123" s="238">
        <f t="shared" si="14"/>
        <v>0</v>
      </c>
    </row>
    <row r="124" spans="1:9" x14ac:dyDescent="0.2">
      <c r="A124" s="471"/>
      <c r="B124" s="469" t="str">
        <f>A23</f>
        <v>ADVERSE EVENT 2 [type]</v>
      </c>
      <c r="C124" s="472" t="str">
        <f>A24</f>
        <v>Resource 1 [name &amp; type]</v>
      </c>
      <c r="D124" s="234" t="str">
        <f>'Market share'!A15</f>
        <v xml:space="preserve">Intervention </v>
      </c>
      <c r="E124" s="231">
        <f>C55*'Annual treated patient numbers'!C39</f>
        <v>0</v>
      </c>
      <c r="F124" s="231">
        <f>D55*'Annual treated patient numbers'!D39</f>
        <v>0</v>
      </c>
      <c r="G124" s="231">
        <f>E55*'Annual treated patient numbers'!E39</f>
        <v>0</v>
      </c>
      <c r="H124" s="231">
        <f>F55*'Annual treated patient numbers'!F39</f>
        <v>0</v>
      </c>
      <c r="I124" s="231">
        <f>G55*'Annual treated patient numbers'!G39</f>
        <v>0</v>
      </c>
    </row>
    <row r="125" spans="1:9" x14ac:dyDescent="0.2">
      <c r="A125" s="471"/>
      <c r="B125" s="469"/>
      <c r="C125" s="472"/>
      <c r="D125" s="234" t="str">
        <f>'Market share'!A16</f>
        <v>Comparator A</v>
      </c>
      <c r="E125" s="231">
        <f>C56*'Annual treated patient numbers'!C40</f>
        <v>0</v>
      </c>
      <c r="F125" s="231">
        <f>D56*'Annual treated patient numbers'!D40</f>
        <v>0</v>
      </c>
      <c r="G125" s="231">
        <f>E56*'Annual treated patient numbers'!E40</f>
        <v>0</v>
      </c>
      <c r="H125" s="231">
        <f>F56*'Annual treated patient numbers'!F40</f>
        <v>0</v>
      </c>
      <c r="I125" s="231">
        <f>G56*'Annual treated patient numbers'!G40</f>
        <v>0</v>
      </c>
    </row>
    <row r="126" spans="1:9" x14ac:dyDescent="0.2">
      <c r="A126" s="471"/>
      <c r="B126" s="469"/>
      <c r="C126" s="472"/>
      <c r="D126" s="234" t="str">
        <f>'Market share'!A17</f>
        <v>Comparator B</v>
      </c>
      <c r="E126" s="231">
        <f>C57*'Annual treated patient numbers'!C41</f>
        <v>0</v>
      </c>
      <c r="F126" s="231">
        <f>D57*'Annual treated patient numbers'!D41</f>
        <v>0</v>
      </c>
      <c r="G126" s="231">
        <f>E57*'Annual treated patient numbers'!E41</f>
        <v>0</v>
      </c>
      <c r="H126" s="231">
        <f>F57*'Annual treated patient numbers'!F41</f>
        <v>0</v>
      </c>
      <c r="I126" s="231">
        <f>G57*'Annual treated patient numbers'!G41</f>
        <v>0</v>
      </c>
    </row>
    <row r="127" spans="1:9" x14ac:dyDescent="0.2">
      <c r="A127" s="471"/>
      <c r="B127" s="469"/>
      <c r="C127" s="472"/>
      <c r="D127" s="234" t="str">
        <f>'Market share'!A18</f>
        <v>Comparator C</v>
      </c>
      <c r="E127" s="231">
        <f>C58*'Annual treated patient numbers'!C42</f>
        <v>0</v>
      </c>
      <c r="F127" s="231">
        <f>D58*'Annual treated patient numbers'!D42</f>
        <v>0</v>
      </c>
      <c r="G127" s="231">
        <f>E58*'Annual treated patient numbers'!E42</f>
        <v>0</v>
      </c>
      <c r="H127" s="231">
        <f>F58*'Annual treated patient numbers'!F42</f>
        <v>0</v>
      </c>
      <c r="I127" s="231">
        <f>G58*'Annual treated patient numbers'!G42</f>
        <v>0</v>
      </c>
    </row>
    <row r="128" spans="1:9" x14ac:dyDescent="0.2">
      <c r="A128" s="471"/>
      <c r="B128" s="469"/>
      <c r="C128" s="472"/>
      <c r="D128" s="234" t="s">
        <v>0</v>
      </c>
      <c r="E128" s="235">
        <f>SUM(E124:E127)</f>
        <v>0</v>
      </c>
      <c r="F128" s="235">
        <f t="shared" ref="F128:I128" si="15">SUM(F124:F127)</f>
        <v>0</v>
      </c>
      <c r="G128" s="235">
        <f t="shared" si="15"/>
        <v>0</v>
      </c>
      <c r="H128" s="235">
        <f t="shared" si="15"/>
        <v>0</v>
      </c>
      <c r="I128" s="235">
        <f t="shared" si="15"/>
        <v>0</v>
      </c>
    </row>
    <row r="129" spans="1:9" x14ac:dyDescent="0.2">
      <c r="A129" s="471"/>
      <c r="B129" s="469"/>
      <c r="C129" s="472" t="str">
        <f>A32</f>
        <v>Resource 2 [name and type]</v>
      </c>
      <c r="D129" s="234" t="str">
        <f>'Market share'!A15</f>
        <v xml:space="preserve">Intervention </v>
      </c>
      <c r="E129" s="231">
        <f>C59*'Annual treated patient numbers'!C39</f>
        <v>0</v>
      </c>
      <c r="F129" s="231">
        <f>D59*'Annual treated patient numbers'!D39</f>
        <v>0</v>
      </c>
      <c r="G129" s="231">
        <f>E59*'Annual treated patient numbers'!E39</f>
        <v>0</v>
      </c>
      <c r="H129" s="231">
        <f>F59*'Annual treated patient numbers'!F39</f>
        <v>0</v>
      </c>
      <c r="I129" s="231">
        <f>G59*'Annual treated patient numbers'!G39</f>
        <v>0</v>
      </c>
    </row>
    <row r="130" spans="1:9" x14ac:dyDescent="0.2">
      <c r="A130" s="471"/>
      <c r="B130" s="469"/>
      <c r="C130" s="472"/>
      <c r="D130" s="234" t="str">
        <f>'Market share'!A16</f>
        <v>Comparator A</v>
      </c>
      <c r="E130" s="231">
        <f>C60*'Annual treated patient numbers'!C40</f>
        <v>0</v>
      </c>
      <c r="F130" s="231">
        <f>D60*'Annual treated patient numbers'!D40</f>
        <v>0</v>
      </c>
      <c r="G130" s="231">
        <f>E60*'Annual treated patient numbers'!E40</f>
        <v>0</v>
      </c>
      <c r="H130" s="231">
        <f>F60*'Annual treated patient numbers'!F40</f>
        <v>0</v>
      </c>
      <c r="I130" s="231">
        <f>G60*'Annual treated patient numbers'!G40</f>
        <v>0</v>
      </c>
    </row>
    <row r="131" spans="1:9" x14ac:dyDescent="0.2">
      <c r="A131" s="471"/>
      <c r="B131" s="469"/>
      <c r="C131" s="472"/>
      <c r="D131" s="234" t="str">
        <f>'Market share'!A17</f>
        <v>Comparator B</v>
      </c>
      <c r="E131" s="231">
        <f>C61*'Annual treated patient numbers'!C41</f>
        <v>0</v>
      </c>
      <c r="F131" s="231">
        <f>D61*'Annual treated patient numbers'!D41</f>
        <v>0</v>
      </c>
      <c r="G131" s="231">
        <f>E61*'Annual treated patient numbers'!E41</f>
        <v>0</v>
      </c>
      <c r="H131" s="231">
        <f>F61*'Annual treated patient numbers'!F41</f>
        <v>0</v>
      </c>
      <c r="I131" s="231">
        <f>G61*'Annual treated patient numbers'!G41</f>
        <v>0</v>
      </c>
    </row>
    <row r="132" spans="1:9" x14ac:dyDescent="0.2">
      <c r="A132" s="471"/>
      <c r="B132" s="469"/>
      <c r="C132" s="472"/>
      <c r="D132" s="234" t="str">
        <f>'Market share'!A18</f>
        <v>Comparator C</v>
      </c>
      <c r="E132" s="231">
        <f>C62*'Annual treated patient numbers'!C42</f>
        <v>0</v>
      </c>
      <c r="F132" s="231">
        <f>D62*'Annual treated patient numbers'!D42</f>
        <v>0</v>
      </c>
      <c r="G132" s="231">
        <f>E62*'Annual treated patient numbers'!E42</f>
        <v>0</v>
      </c>
      <c r="H132" s="231">
        <f>F62*'Annual treated patient numbers'!F42</f>
        <v>0</v>
      </c>
      <c r="I132" s="231">
        <f>G62*'Annual treated patient numbers'!G42</f>
        <v>0</v>
      </c>
    </row>
    <row r="133" spans="1:9" x14ac:dyDescent="0.2">
      <c r="A133" s="471"/>
      <c r="B133" s="469"/>
      <c r="C133" s="472"/>
      <c r="D133" s="236" t="s">
        <v>0</v>
      </c>
      <c r="E133" s="237">
        <f>SUM(E129:E132)</f>
        <v>0</v>
      </c>
      <c r="F133" s="237">
        <f t="shared" ref="F133:I133" si="16">SUM(F129:F132)</f>
        <v>0</v>
      </c>
      <c r="G133" s="237">
        <f t="shared" si="16"/>
        <v>0</v>
      </c>
      <c r="H133" s="237">
        <f t="shared" si="16"/>
        <v>0</v>
      </c>
      <c r="I133" s="237">
        <f t="shared" si="16"/>
        <v>0</v>
      </c>
    </row>
    <row r="134" spans="1:9" x14ac:dyDescent="0.2">
      <c r="A134" s="471"/>
      <c r="B134" s="469"/>
      <c r="C134" s="473" t="s">
        <v>245</v>
      </c>
      <c r="D134" s="474"/>
      <c r="E134" s="238">
        <f>SUM(E128,E133)</f>
        <v>0</v>
      </c>
      <c r="F134" s="238">
        <f t="shared" ref="F134:I134" si="17">SUM(F128,F133)</f>
        <v>0</v>
      </c>
      <c r="G134" s="238">
        <f t="shared" si="17"/>
        <v>0</v>
      </c>
      <c r="H134" s="238">
        <f t="shared" si="17"/>
        <v>0</v>
      </c>
      <c r="I134" s="238">
        <f t="shared" si="17"/>
        <v>0</v>
      </c>
    </row>
    <row r="135" spans="1:9" s="10" customFormat="1" x14ac:dyDescent="0.2">
      <c r="A135" s="471"/>
      <c r="B135" s="475" t="s">
        <v>228</v>
      </c>
      <c r="C135" s="475"/>
      <c r="D135" s="475"/>
      <c r="E135" s="245">
        <f>SUM(E123,E134)</f>
        <v>0</v>
      </c>
      <c r="F135" s="245">
        <f t="shared" ref="F135:I135" si="18">SUM(F123,F134)</f>
        <v>0</v>
      </c>
      <c r="G135" s="245">
        <f t="shared" si="18"/>
        <v>0</v>
      </c>
      <c r="H135" s="245">
        <f t="shared" si="18"/>
        <v>0</v>
      </c>
      <c r="I135" s="245">
        <f t="shared" si="18"/>
        <v>0</v>
      </c>
    </row>
    <row r="136" spans="1:9" x14ac:dyDescent="0.2">
      <c r="A136" s="246" t="s">
        <v>229</v>
      </c>
    </row>
    <row r="138" spans="1:9" s="3" customFormat="1" ht="19" x14ac:dyDescent="0.25">
      <c r="A138" s="4" t="s">
        <v>230</v>
      </c>
    </row>
    <row r="139" spans="1:9" x14ac:dyDescent="0.2">
      <c r="A139" s="247"/>
      <c r="B139" s="467"/>
      <c r="C139" s="467"/>
      <c r="D139" s="228" t="s">
        <v>32</v>
      </c>
      <c r="E139" s="228" t="s">
        <v>10</v>
      </c>
      <c r="F139" s="228" t="s">
        <v>11</v>
      </c>
      <c r="G139" s="228" t="s">
        <v>12</v>
      </c>
      <c r="H139" s="228" t="s">
        <v>13</v>
      </c>
    </row>
    <row r="140" spans="1:9" ht="16" customHeight="1" x14ac:dyDescent="0.2">
      <c r="A140" s="468" t="s">
        <v>20</v>
      </c>
      <c r="B140" s="468" t="str">
        <f>A6</f>
        <v>ADVERSE EVENT 1 [type]</v>
      </c>
      <c r="C140" s="468"/>
      <c r="D140" s="332" t="e">
        <f>E77/'Annual treated patient numbers'!C27</f>
        <v>#DIV/0!</v>
      </c>
      <c r="E140" s="332" t="e">
        <f>F77/'Annual treated patient numbers'!D27</f>
        <v>#DIV/0!</v>
      </c>
      <c r="F140" s="332" t="e">
        <f>G77/'Annual treated patient numbers'!E27</f>
        <v>#DIV/0!</v>
      </c>
      <c r="G140" s="332" t="e">
        <f>H77/'Annual treated patient numbers'!F27</f>
        <v>#DIV/0!</v>
      </c>
      <c r="H140" s="332" t="e">
        <f>I77/'Annual treated patient numbers'!G27</f>
        <v>#DIV/0!</v>
      </c>
    </row>
    <row r="141" spans="1:9" ht="16" customHeight="1" x14ac:dyDescent="0.2">
      <c r="A141" s="468"/>
      <c r="B141" s="468" t="str">
        <f>A23</f>
        <v>ADVERSE EVENT 2 [type]</v>
      </c>
      <c r="C141" s="468"/>
      <c r="D141" s="332" t="e">
        <f>E88/'Annual treated patient numbers'!C27</f>
        <v>#DIV/0!</v>
      </c>
      <c r="E141" s="332" t="e">
        <f>F88/'Annual treated patient numbers'!D27</f>
        <v>#DIV/0!</v>
      </c>
      <c r="F141" s="332" t="e">
        <f>G88/'Annual treated patient numbers'!E27</f>
        <v>#DIV/0!</v>
      </c>
      <c r="G141" s="332" t="e">
        <f>H88/'Annual treated patient numbers'!F27</f>
        <v>#DIV/0!</v>
      </c>
      <c r="H141" s="332" t="e">
        <f>I88/'Annual treated patient numbers'!G27</f>
        <v>#DIV/0!</v>
      </c>
    </row>
    <row r="142" spans="1:9" ht="16" customHeight="1" x14ac:dyDescent="0.2">
      <c r="A142" s="468"/>
      <c r="B142" s="469" t="s">
        <v>231</v>
      </c>
      <c r="C142" s="469"/>
      <c r="D142" s="333" t="e">
        <f>E89/'Annual treated patient numbers'!C27</f>
        <v>#DIV/0!</v>
      </c>
      <c r="E142" s="333" t="e">
        <f>F89/'Annual treated patient numbers'!D27</f>
        <v>#DIV/0!</v>
      </c>
      <c r="F142" s="333" t="e">
        <f>G89/'Annual treated patient numbers'!E27</f>
        <v>#DIV/0!</v>
      </c>
      <c r="G142" s="333" t="e">
        <f>H89/'Annual treated patient numbers'!F27</f>
        <v>#DIV/0!</v>
      </c>
      <c r="H142" s="235" t="e">
        <f>I89/'Annual treated patient numbers'!G27</f>
        <v>#DIV/0!</v>
      </c>
    </row>
    <row r="143" spans="1:9" ht="16" customHeight="1" x14ac:dyDescent="0.2">
      <c r="A143" s="462" t="s">
        <v>21</v>
      </c>
      <c r="B143" s="462" t="str">
        <f>A6</f>
        <v>ADVERSE EVENT 1 [type]</v>
      </c>
      <c r="C143" s="462"/>
      <c r="D143" s="334" t="e">
        <f>E100/'Annual treated patient numbers'!C27</f>
        <v>#DIV/0!</v>
      </c>
      <c r="E143" s="334" t="e">
        <f>F100/'Annual treated patient numbers'!D27</f>
        <v>#DIV/0!</v>
      </c>
      <c r="F143" s="334" t="e">
        <f>G100/'Annual treated patient numbers'!E27</f>
        <v>#DIV/0!</v>
      </c>
      <c r="G143" s="334" t="e">
        <f>H100/'Annual treated patient numbers'!F27</f>
        <v>#DIV/0!</v>
      </c>
      <c r="H143" s="334" t="e">
        <f>I100/'Annual treated patient numbers'!G27</f>
        <v>#DIV/0!</v>
      </c>
    </row>
    <row r="144" spans="1:9" ht="16" customHeight="1" x14ac:dyDescent="0.2">
      <c r="A144" s="462"/>
      <c r="B144" s="462" t="str">
        <f>A23</f>
        <v>ADVERSE EVENT 2 [type]</v>
      </c>
      <c r="C144" s="462"/>
      <c r="D144" s="334" t="e">
        <f>E111/'Annual treated patient numbers'!C27</f>
        <v>#DIV/0!</v>
      </c>
      <c r="E144" s="334" t="e">
        <f>F111/'Annual treated patient numbers'!D27</f>
        <v>#DIV/0!</v>
      </c>
      <c r="F144" s="334" t="e">
        <f>G111/'Annual treated patient numbers'!E27</f>
        <v>#DIV/0!</v>
      </c>
      <c r="G144" s="334" t="e">
        <f>H111/'Annual treated patient numbers'!F27</f>
        <v>#DIV/0!</v>
      </c>
      <c r="H144" s="334" t="e">
        <f>I111/'Annual treated patient numbers'!G27</f>
        <v>#DIV/0!</v>
      </c>
    </row>
    <row r="145" spans="1:8" ht="16" customHeight="1" x14ac:dyDescent="0.2">
      <c r="A145" s="462"/>
      <c r="B145" s="463" t="s">
        <v>232</v>
      </c>
      <c r="C145" s="463"/>
      <c r="D145" s="335" t="e">
        <f>E112/'Annual treated patient numbers'!C27</f>
        <v>#DIV/0!</v>
      </c>
      <c r="E145" s="335" t="e">
        <f>F112/'Annual treated patient numbers'!D27</f>
        <v>#DIV/0!</v>
      </c>
      <c r="F145" s="335" t="e">
        <f>G112/'Annual treated patient numbers'!E27</f>
        <v>#DIV/0!</v>
      </c>
      <c r="G145" s="335" t="e">
        <f>H112/'Annual treated patient numbers'!F27</f>
        <v>#DIV/0!</v>
      </c>
      <c r="H145" s="335" t="e">
        <f>I112/'Annual treated patient numbers'!G27</f>
        <v>#DIV/0!</v>
      </c>
    </row>
    <row r="146" spans="1:8" ht="16" customHeight="1" x14ac:dyDescent="0.2">
      <c r="A146" s="464" t="s">
        <v>22</v>
      </c>
      <c r="B146" s="464" t="str">
        <f>A6</f>
        <v>ADVERSE EVENT 1 [type]</v>
      </c>
      <c r="C146" s="464"/>
      <c r="D146" s="332" t="e">
        <f>E123/'Annual treated patient numbers'!C27</f>
        <v>#DIV/0!</v>
      </c>
      <c r="E146" s="332" t="e">
        <f>F123/'Annual treated patient numbers'!D27</f>
        <v>#DIV/0!</v>
      </c>
      <c r="F146" s="332" t="e">
        <f>G123/'Annual treated patient numbers'!E27</f>
        <v>#DIV/0!</v>
      </c>
      <c r="G146" s="332" t="e">
        <f>H123/'Annual treated patient numbers'!F27</f>
        <v>#DIV/0!</v>
      </c>
      <c r="H146" s="332" t="e">
        <f>I123/'Annual treated patient numbers'!G27</f>
        <v>#DIV/0!</v>
      </c>
    </row>
    <row r="147" spans="1:8" x14ac:dyDescent="0.2">
      <c r="A147" s="464"/>
      <c r="B147" s="464" t="str">
        <f>A23</f>
        <v>ADVERSE EVENT 2 [type]</v>
      </c>
      <c r="C147" s="464"/>
      <c r="D147" s="336" t="e">
        <f>E134/'Annual treated patient numbers'!C27</f>
        <v>#DIV/0!</v>
      </c>
      <c r="E147" s="336" t="e">
        <f>F134/'Annual treated patient numbers'!D27</f>
        <v>#DIV/0!</v>
      </c>
      <c r="F147" s="336" t="e">
        <f>G134/'Annual treated patient numbers'!E27</f>
        <v>#DIV/0!</v>
      </c>
      <c r="G147" s="336" t="e">
        <f>H134/'Annual treated patient numbers'!F27</f>
        <v>#DIV/0!</v>
      </c>
      <c r="H147" s="336" t="e">
        <f>I134/'Annual treated patient numbers'!G27</f>
        <v>#DIV/0!</v>
      </c>
    </row>
    <row r="148" spans="1:8" x14ac:dyDescent="0.2">
      <c r="A148" s="464"/>
      <c r="B148" s="465" t="s">
        <v>293</v>
      </c>
      <c r="C148" s="465"/>
      <c r="D148" s="337" t="e">
        <f>E135/'Annual treated patient numbers'!C27</f>
        <v>#DIV/0!</v>
      </c>
      <c r="E148" s="337" t="e">
        <f>F135/'Annual treated patient numbers'!D27</f>
        <v>#DIV/0!</v>
      </c>
      <c r="F148" s="337" t="e">
        <f>G135/'Annual treated patient numbers'!E27</f>
        <v>#DIV/0!</v>
      </c>
      <c r="G148" s="337" t="e">
        <f>H135/'Annual treated patient numbers'!F27</f>
        <v>#DIV/0!</v>
      </c>
      <c r="H148" s="337" t="e">
        <f>I135/'Annual treated patient numbers'!G27</f>
        <v>#DIV/0!</v>
      </c>
    </row>
    <row r="152" spans="1:8" ht="19" x14ac:dyDescent="0.25">
      <c r="A152" s="4" t="s">
        <v>233</v>
      </c>
      <c r="B152" s="39"/>
      <c r="C152" s="39"/>
      <c r="D152" s="39"/>
      <c r="E152" s="39"/>
      <c r="F152" s="39"/>
      <c r="G152" s="39"/>
      <c r="H152" s="39"/>
    </row>
    <row r="153" spans="1:8" x14ac:dyDescent="0.2">
      <c r="A153" s="10" t="s">
        <v>88</v>
      </c>
      <c r="B153" s="39"/>
      <c r="C153" s="39"/>
      <c r="D153" s="39"/>
      <c r="E153" s="39"/>
      <c r="F153" s="39"/>
      <c r="G153" s="39"/>
      <c r="H153" s="39"/>
    </row>
    <row r="154" spans="1:8" x14ac:dyDescent="0.2">
      <c r="A154" s="466" t="s">
        <v>234</v>
      </c>
      <c r="B154" s="466"/>
      <c r="C154" s="466"/>
      <c r="D154" s="249" t="s">
        <v>9</v>
      </c>
      <c r="E154" s="249" t="s">
        <v>10</v>
      </c>
      <c r="F154" s="249" t="s">
        <v>11</v>
      </c>
      <c r="G154" s="249" t="s">
        <v>12</v>
      </c>
      <c r="H154" s="249" t="s">
        <v>13</v>
      </c>
    </row>
    <row r="155" spans="1:8" x14ac:dyDescent="0.2">
      <c r="A155" s="453" t="s">
        <v>54</v>
      </c>
      <c r="B155" s="453"/>
      <c r="C155" s="453"/>
      <c r="D155" s="248" t="e">
        <f>D142</f>
        <v>#DIV/0!</v>
      </c>
      <c r="E155" s="248" t="e">
        <f t="shared" ref="E155:H155" si="19">E142</f>
        <v>#DIV/0!</v>
      </c>
      <c r="F155" s="248" t="e">
        <f>F142</f>
        <v>#DIV/0!</v>
      </c>
      <c r="G155" s="248" t="e">
        <f t="shared" si="19"/>
        <v>#DIV/0!</v>
      </c>
      <c r="H155" s="248" t="e">
        <f t="shared" si="19"/>
        <v>#DIV/0!</v>
      </c>
    </row>
    <row r="156" spans="1:8" x14ac:dyDescent="0.2">
      <c r="A156" s="453" t="s">
        <v>52</v>
      </c>
      <c r="B156" s="453"/>
      <c r="C156" s="453"/>
      <c r="D156" s="248" t="e">
        <f>D145</f>
        <v>#DIV/0!</v>
      </c>
      <c r="E156" s="248" t="e">
        <f t="shared" ref="E156:H156" si="20">E145</f>
        <v>#DIV/0!</v>
      </c>
      <c r="F156" s="248" t="e">
        <f>F145</f>
        <v>#DIV/0!</v>
      </c>
      <c r="G156" s="248" t="e">
        <f t="shared" si="20"/>
        <v>#DIV/0!</v>
      </c>
      <c r="H156" s="248" t="e">
        <f t="shared" si="20"/>
        <v>#DIV/0!</v>
      </c>
    </row>
    <row r="157" spans="1:8" x14ac:dyDescent="0.2">
      <c r="A157" s="453" t="s">
        <v>53</v>
      </c>
      <c r="B157" s="453"/>
      <c r="C157" s="453"/>
      <c r="D157" s="248" t="e">
        <f>D148</f>
        <v>#DIV/0!</v>
      </c>
      <c r="E157" s="248" t="e">
        <f t="shared" ref="E157:H157" si="21">E148</f>
        <v>#DIV/0!</v>
      </c>
      <c r="F157" s="248" t="e">
        <f>F148</f>
        <v>#DIV/0!</v>
      </c>
      <c r="G157" s="248" t="e">
        <f t="shared" si="21"/>
        <v>#DIV/0!</v>
      </c>
      <c r="H157" s="248" t="e">
        <f t="shared" si="21"/>
        <v>#DIV/0!</v>
      </c>
    </row>
    <row r="158" spans="1:8" x14ac:dyDescent="0.2">
      <c r="A158" s="454" t="s">
        <v>235</v>
      </c>
      <c r="B158" s="454"/>
      <c r="C158" s="454"/>
      <c r="D158" s="250"/>
      <c r="E158" s="250"/>
      <c r="F158" s="250"/>
      <c r="G158" s="250"/>
      <c r="H158" s="250"/>
    </row>
    <row r="159" spans="1:8" x14ac:dyDescent="0.2">
      <c r="A159" s="455" t="s">
        <v>52</v>
      </c>
      <c r="B159" s="455"/>
      <c r="C159" s="455"/>
      <c r="D159" s="250" t="e">
        <f>D156-D155</f>
        <v>#DIV/0!</v>
      </c>
      <c r="E159" s="250" t="e">
        <f t="shared" ref="E159:H159" si="22">E156-E155</f>
        <v>#DIV/0!</v>
      </c>
      <c r="F159" s="250" t="e">
        <f t="shared" si="22"/>
        <v>#DIV/0!</v>
      </c>
      <c r="G159" s="250" t="e">
        <f t="shared" si="22"/>
        <v>#DIV/0!</v>
      </c>
      <c r="H159" s="250" t="e">
        <f t="shared" si="22"/>
        <v>#DIV/0!</v>
      </c>
    </row>
    <row r="160" spans="1:8" x14ac:dyDescent="0.2">
      <c r="A160" s="456" t="s">
        <v>53</v>
      </c>
      <c r="B160" s="456"/>
      <c r="C160" s="456"/>
      <c r="D160" s="251" t="e">
        <f>D157-D155</f>
        <v>#DIV/0!</v>
      </c>
      <c r="E160" s="251" t="e">
        <f t="shared" ref="E160:H160" si="23">E157-E155</f>
        <v>#DIV/0!</v>
      </c>
      <c r="F160" s="251" t="e">
        <f t="shared" si="23"/>
        <v>#DIV/0!</v>
      </c>
      <c r="G160" s="251" t="e">
        <f>G157-G155</f>
        <v>#DIV/0!</v>
      </c>
      <c r="H160" s="251" t="e">
        <f t="shared" si="23"/>
        <v>#DIV/0!</v>
      </c>
    </row>
    <row r="161" spans="1:9" x14ac:dyDescent="0.2">
      <c r="A161" s="457"/>
      <c r="B161" s="458"/>
      <c r="C161" s="458"/>
      <c r="D161" s="252"/>
      <c r="E161" s="252"/>
      <c r="F161" s="252"/>
      <c r="G161" s="252"/>
      <c r="H161" s="253"/>
    </row>
    <row r="162" spans="1:9" x14ac:dyDescent="0.2">
      <c r="A162" s="459" t="s">
        <v>236</v>
      </c>
      <c r="B162" s="460"/>
      <c r="C162" s="460"/>
      <c r="D162" s="254"/>
      <c r="E162" s="254"/>
      <c r="F162" s="254"/>
      <c r="G162" s="254"/>
      <c r="H162" s="255"/>
    </row>
    <row r="163" spans="1:9" x14ac:dyDescent="0.2">
      <c r="A163" s="461" t="s">
        <v>237</v>
      </c>
      <c r="B163" s="461"/>
      <c r="C163" s="461"/>
      <c r="D163" s="256" t="s">
        <v>9</v>
      </c>
      <c r="E163" s="256" t="s">
        <v>10</v>
      </c>
      <c r="F163" s="256" t="s">
        <v>11</v>
      </c>
      <c r="G163" s="256" t="s">
        <v>12</v>
      </c>
      <c r="H163" s="256" t="s">
        <v>13</v>
      </c>
    </row>
    <row r="164" spans="1:9" x14ac:dyDescent="0.2">
      <c r="A164" s="453" t="s">
        <v>54</v>
      </c>
      <c r="B164" s="453"/>
      <c r="C164" s="453"/>
      <c r="D164" s="248">
        <f>E89</f>
        <v>0</v>
      </c>
      <c r="E164" s="248">
        <f t="shared" ref="E164:H164" si="24">F89</f>
        <v>0</v>
      </c>
      <c r="F164" s="248">
        <f t="shared" si="24"/>
        <v>0</v>
      </c>
      <c r="G164" s="248">
        <f t="shared" si="24"/>
        <v>0</v>
      </c>
      <c r="H164" s="248">
        <f t="shared" si="24"/>
        <v>0</v>
      </c>
    </row>
    <row r="165" spans="1:9" x14ac:dyDescent="0.2">
      <c r="A165" s="453" t="s">
        <v>52</v>
      </c>
      <c r="B165" s="453"/>
      <c r="C165" s="453"/>
      <c r="D165" s="248">
        <f>E112</f>
        <v>0</v>
      </c>
      <c r="E165" s="248">
        <f t="shared" ref="E165:H165" si="25">F112</f>
        <v>0</v>
      </c>
      <c r="F165" s="248">
        <f t="shared" si="25"/>
        <v>0</v>
      </c>
      <c r="G165" s="248">
        <f t="shared" si="25"/>
        <v>0</v>
      </c>
      <c r="H165" s="248">
        <f t="shared" si="25"/>
        <v>0</v>
      </c>
    </row>
    <row r="166" spans="1:9" x14ac:dyDescent="0.2">
      <c r="A166" s="453" t="s">
        <v>53</v>
      </c>
      <c r="B166" s="453"/>
      <c r="C166" s="453"/>
      <c r="D166" s="248">
        <f>E135</f>
        <v>0</v>
      </c>
      <c r="E166" s="248">
        <f t="shared" ref="E166:H166" si="26">F135</f>
        <v>0</v>
      </c>
      <c r="F166" s="248">
        <f t="shared" si="26"/>
        <v>0</v>
      </c>
      <c r="G166" s="248">
        <f t="shared" si="26"/>
        <v>0</v>
      </c>
      <c r="H166" s="248">
        <f t="shared" si="26"/>
        <v>0</v>
      </c>
    </row>
    <row r="167" spans="1:9" x14ac:dyDescent="0.2">
      <c r="A167" s="454" t="s">
        <v>238</v>
      </c>
      <c r="B167" s="454"/>
      <c r="C167" s="454"/>
      <c r="D167" s="257"/>
      <c r="E167" s="257"/>
      <c r="F167" s="257"/>
      <c r="G167" s="257"/>
      <c r="H167" s="257"/>
    </row>
    <row r="168" spans="1:9" x14ac:dyDescent="0.2">
      <c r="A168" s="455" t="s">
        <v>52</v>
      </c>
      <c r="B168" s="455"/>
      <c r="C168" s="455"/>
      <c r="D168" s="250">
        <f>D165-D164</f>
        <v>0</v>
      </c>
      <c r="E168" s="250">
        <f t="shared" ref="E168:H168" si="27">E165-E164</f>
        <v>0</v>
      </c>
      <c r="F168" s="250">
        <f t="shared" si="27"/>
        <v>0</v>
      </c>
      <c r="G168" s="250">
        <f t="shared" si="27"/>
        <v>0</v>
      </c>
      <c r="H168" s="250">
        <f t="shared" si="27"/>
        <v>0</v>
      </c>
    </row>
    <row r="169" spans="1:9" x14ac:dyDescent="0.2">
      <c r="A169" s="455" t="s">
        <v>53</v>
      </c>
      <c r="B169" s="455"/>
      <c r="C169" s="455"/>
      <c r="D169" s="250">
        <f>D166-D164</f>
        <v>0</v>
      </c>
      <c r="E169" s="250">
        <f t="shared" ref="E169:H169" si="28">E166-E164</f>
        <v>0</v>
      </c>
      <c r="F169" s="250">
        <f t="shared" si="28"/>
        <v>0</v>
      </c>
      <c r="G169" s="250">
        <f t="shared" si="28"/>
        <v>0</v>
      </c>
      <c r="H169" s="250">
        <f t="shared" si="28"/>
        <v>0</v>
      </c>
    </row>
    <row r="171" spans="1:9" x14ac:dyDescent="0.2">
      <c r="A171" s="28" t="s">
        <v>23</v>
      </c>
      <c r="B171" s="35"/>
      <c r="C171" s="35"/>
      <c r="D171" s="35"/>
      <c r="E171" s="35"/>
      <c r="F171" s="35"/>
      <c r="G171" s="35"/>
      <c r="H171" s="35"/>
      <c r="I171" s="35"/>
    </row>
    <row r="172" spans="1:9" ht="16" customHeight="1" x14ac:dyDescent="0.2">
      <c r="A172" s="370" t="s">
        <v>270</v>
      </c>
      <c r="B172" s="370"/>
      <c r="C172" s="370"/>
      <c r="D172" s="370"/>
      <c r="E172" s="370"/>
      <c r="F172" s="370"/>
      <c r="G172" s="370"/>
      <c r="H172" s="370"/>
      <c r="I172" s="35"/>
    </row>
    <row r="173" spans="1:9" ht="16" customHeight="1" x14ac:dyDescent="0.2">
      <c r="A173" s="370"/>
      <c r="B173" s="370"/>
      <c r="C173" s="370"/>
      <c r="D173" s="370"/>
      <c r="E173" s="370"/>
      <c r="F173" s="370"/>
      <c r="G173" s="370"/>
      <c r="H173" s="370"/>
      <c r="I173" s="35"/>
    </row>
    <row r="174" spans="1:9" ht="16" customHeight="1" x14ac:dyDescent="0.2">
      <c r="A174" s="370"/>
      <c r="B174" s="370"/>
      <c r="C174" s="370"/>
      <c r="D174" s="370"/>
      <c r="E174" s="370"/>
      <c r="F174" s="370"/>
      <c r="G174" s="370"/>
      <c r="H174" s="370"/>
      <c r="I174" s="35"/>
    </row>
    <row r="175" spans="1:9" ht="16" customHeight="1" x14ac:dyDescent="0.2">
      <c r="I175" s="35"/>
    </row>
    <row r="176" spans="1:9" x14ac:dyDescent="0.2">
      <c r="I176" s="35"/>
    </row>
    <row r="177" spans="1:9" x14ac:dyDescent="0.2">
      <c r="I177" s="35"/>
    </row>
    <row r="178" spans="1:9" ht="19" x14ac:dyDescent="0.25">
      <c r="A178" s="4" t="s">
        <v>76</v>
      </c>
      <c r="I178" s="35"/>
    </row>
    <row r="179" spans="1:9" x14ac:dyDescent="0.2">
      <c r="A179" s="1" t="s">
        <v>239</v>
      </c>
      <c r="I179" s="35"/>
    </row>
    <row r="180" spans="1:9" x14ac:dyDescent="0.2">
      <c r="I180" s="35"/>
    </row>
  </sheetData>
  <mergeCells count="75">
    <mergeCell ref="A173:H173"/>
    <mergeCell ref="A174:H174"/>
    <mergeCell ref="A172:H172"/>
    <mergeCell ref="A50:A53"/>
    <mergeCell ref="H50:H53"/>
    <mergeCell ref="A55:A58"/>
    <mergeCell ref="H55:H58"/>
    <mergeCell ref="A90:A112"/>
    <mergeCell ref="B90:B100"/>
    <mergeCell ref="C90:C94"/>
    <mergeCell ref="C95:C99"/>
    <mergeCell ref="C100:D100"/>
    <mergeCell ref="B101:B111"/>
    <mergeCell ref="C101:C105"/>
    <mergeCell ref="C106:C110"/>
    <mergeCell ref="C111:D111"/>
    <mergeCell ref="A46:A49"/>
    <mergeCell ref="A59:A62"/>
    <mergeCell ref="H59:H62"/>
    <mergeCell ref="A67:A89"/>
    <mergeCell ref="B67:B77"/>
    <mergeCell ref="C67:C71"/>
    <mergeCell ref="C72:C76"/>
    <mergeCell ref="C77:D77"/>
    <mergeCell ref="B78:B88"/>
    <mergeCell ref="C78:C82"/>
    <mergeCell ref="C83:C87"/>
    <mergeCell ref="C88:D88"/>
    <mergeCell ref="B89:D89"/>
    <mergeCell ref="B112:D112"/>
    <mergeCell ref="A113:A135"/>
    <mergeCell ref="B113:B123"/>
    <mergeCell ref="C113:C117"/>
    <mergeCell ref="C118:C122"/>
    <mergeCell ref="C123:D123"/>
    <mergeCell ref="B124:B134"/>
    <mergeCell ref="C124:C128"/>
    <mergeCell ref="C129:C133"/>
    <mergeCell ref="C134:D134"/>
    <mergeCell ref="B135:D135"/>
    <mergeCell ref="B139:C139"/>
    <mergeCell ref="A140:A142"/>
    <mergeCell ref="B140:C140"/>
    <mergeCell ref="B141:C141"/>
    <mergeCell ref="B142:C142"/>
    <mergeCell ref="A159:C159"/>
    <mergeCell ref="A143:A145"/>
    <mergeCell ref="B143:C143"/>
    <mergeCell ref="B144:C144"/>
    <mergeCell ref="B145:C145"/>
    <mergeCell ref="A146:A148"/>
    <mergeCell ref="B146:C146"/>
    <mergeCell ref="B147:C147"/>
    <mergeCell ref="B148:C148"/>
    <mergeCell ref="A154:C154"/>
    <mergeCell ref="A155:C155"/>
    <mergeCell ref="A156:C156"/>
    <mergeCell ref="A157:C157"/>
    <mergeCell ref="A158:C158"/>
    <mergeCell ref="A166:C166"/>
    <mergeCell ref="A167:C167"/>
    <mergeCell ref="A168:C168"/>
    <mergeCell ref="A169:C169"/>
    <mergeCell ref="A160:C160"/>
    <mergeCell ref="A161:C161"/>
    <mergeCell ref="A162:C162"/>
    <mergeCell ref="A163:C163"/>
    <mergeCell ref="A164:C164"/>
    <mergeCell ref="A165:C165"/>
    <mergeCell ref="B4:C4"/>
    <mergeCell ref="D4:E4"/>
    <mergeCell ref="F4:G4"/>
    <mergeCell ref="H4:I4"/>
    <mergeCell ref="I46:I49"/>
    <mergeCell ref="H46:H49"/>
  </mergeCells>
  <dataValidations count="1">
    <dataValidation allowBlank="1" showInputMessage="1" showErrorMessage="1" promptTitle="Acquisition cost" prompt="Acquisition cost is defined as the list price of the medicine and must be consistent with the health economic assessment of the submission to SMC._x000a__x000a_The medicine cost should be net of VAT._x000a__x000a_Cost should be expressed as estimated cost per patient per annum." sqref="A43 B139 B66 B44" xr:uid="{7DA2F66F-7144-0A47-AE2A-E663DB8777B3}"/>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702D-B5C6-8645-9E2D-09D90FF7FDC1}">
  <sheetPr>
    <tabColor rgb="FFAEADF7"/>
  </sheetPr>
  <dimension ref="A1:H24"/>
  <sheetViews>
    <sheetView zoomScale="136" zoomScaleNormal="136" workbookViewId="0">
      <selection activeCell="A3" sqref="A3:H3"/>
    </sheetView>
  </sheetViews>
  <sheetFormatPr baseColWidth="10" defaultRowHeight="16" x14ac:dyDescent="0.2"/>
  <cols>
    <col min="1" max="2" width="10.83203125" style="1"/>
    <col min="3" max="3" width="20.6640625" style="1" customWidth="1"/>
    <col min="4" max="8" width="11.83203125" style="1" customWidth="1"/>
    <col min="9" max="16384" width="10.83203125" style="1"/>
  </cols>
  <sheetData>
    <row r="1" spans="1:8" ht="21" x14ac:dyDescent="0.25">
      <c r="A1" s="359" t="s">
        <v>264</v>
      </c>
      <c r="B1" s="223"/>
      <c r="G1" s="138" t="s">
        <v>241</v>
      </c>
    </row>
    <row r="3" spans="1:8" ht="39" customHeight="1" x14ac:dyDescent="0.2">
      <c r="A3" s="494" t="s">
        <v>291</v>
      </c>
      <c r="B3" s="494"/>
      <c r="C3" s="494"/>
      <c r="D3" s="494"/>
      <c r="E3" s="494"/>
      <c r="F3" s="494"/>
      <c r="G3" s="494"/>
      <c r="H3" s="494"/>
    </row>
    <row r="4" spans="1:8" ht="39" customHeight="1" x14ac:dyDescent="0.2">
      <c r="A4" s="494" t="s">
        <v>267</v>
      </c>
      <c r="B4" s="494"/>
      <c r="C4" s="494"/>
      <c r="D4" s="494"/>
      <c r="E4" s="494"/>
      <c r="F4" s="494"/>
      <c r="G4" s="494"/>
      <c r="H4" s="494"/>
    </row>
    <row r="5" spans="1:8" x14ac:dyDescent="0.2">
      <c r="A5" s="356"/>
    </row>
    <row r="6" spans="1:8" x14ac:dyDescent="0.2">
      <c r="A6" s="356"/>
    </row>
    <row r="7" spans="1:8" ht="19" x14ac:dyDescent="0.25">
      <c r="A7" s="4" t="s">
        <v>278</v>
      </c>
      <c r="B7" s="39"/>
      <c r="C7" s="39"/>
      <c r="D7" s="39"/>
      <c r="E7" s="39"/>
      <c r="F7" s="39"/>
      <c r="G7" s="39"/>
      <c r="H7" s="39"/>
    </row>
    <row r="8" spans="1:8" x14ac:dyDescent="0.2">
      <c r="A8" s="10" t="s">
        <v>88</v>
      </c>
      <c r="B8" s="39"/>
      <c r="C8" s="39"/>
      <c r="D8" s="39"/>
      <c r="E8" s="39"/>
      <c r="F8" s="39"/>
      <c r="G8" s="39"/>
      <c r="H8" s="39"/>
    </row>
    <row r="9" spans="1:8" x14ac:dyDescent="0.2">
      <c r="A9" s="466" t="s">
        <v>279</v>
      </c>
      <c r="B9" s="466"/>
      <c r="C9" s="466"/>
      <c r="D9" s="249" t="s">
        <v>9</v>
      </c>
      <c r="E9" s="249" t="s">
        <v>10</v>
      </c>
      <c r="F9" s="249" t="s">
        <v>11</v>
      </c>
      <c r="G9" s="249" t="s">
        <v>12</v>
      </c>
      <c r="H9" s="249" t="s">
        <v>13</v>
      </c>
    </row>
    <row r="10" spans="1:8" x14ac:dyDescent="0.2">
      <c r="A10" s="453" t="s">
        <v>54</v>
      </c>
      <c r="B10" s="453"/>
      <c r="C10" s="453"/>
      <c r="D10" s="248"/>
      <c r="E10" s="248"/>
      <c r="F10" s="248"/>
      <c r="G10" s="248"/>
      <c r="H10" s="248"/>
    </row>
    <row r="11" spans="1:8" x14ac:dyDescent="0.2">
      <c r="A11" s="453" t="s">
        <v>52</v>
      </c>
      <c r="B11" s="453"/>
      <c r="C11" s="453"/>
      <c r="D11" s="248"/>
      <c r="E11" s="248"/>
      <c r="F11" s="248"/>
      <c r="G11" s="248"/>
      <c r="H11" s="248"/>
    </row>
    <row r="12" spans="1:8" x14ac:dyDescent="0.2">
      <c r="A12" s="453" t="s">
        <v>53</v>
      </c>
      <c r="B12" s="453"/>
      <c r="C12" s="453"/>
      <c r="D12" s="248"/>
      <c r="E12" s="248"/>
      <c r="F12" s="248"/>
      <c r="G12" s="248"/>
      <c r="H12" s="248"/>
    </row>
    <row r="13" spans="1:8" x14ac:dyDescent="0.2">
      <c r="A13" s="454" t="s">
        <v>280</v>
      </c>
      <c r="B13" s="454"/>
      <c r="C13" s="454"/>
      <c r="D13" s="250"/>
      <c r="E13" s="250"/>
      <c r="F13" s="250"/>
      <c r="G13" s="250"/>
      <c r="H13" s="250"/>
    </row>
    <row r="14" spans="1:8" x14ac:dyDescent="0.2">
      <c r="A14" s="455" t="s">
        <v>52</v>
      </c>
      <c r="B14" s="455"/>
      <c r="C14" s="455"/>
      <c r="D14" s="250">
        <f>D11-D10</f>
        <v>0</v>
      </c>
      <c r="E14" s="250">
        <f t="shared" ref="E14:H14" si="0">E11-E10</f>
        <v>0</v>
      </c>
      <c r="F14" s="250">
        <f t="shared" si="0"/>
        <v>0</v>
      </c>
      <c r="G14" s="250">
        <f t="shared" si="0"/>
        <v>0</v>
      </c>
      <c r="H14" s="250">
        <f t="shared" si="0"/>
        <v>0</v>
      </c>
    </row>
    <row r="15" spans="1:8" x14ac:dyDescent="0.2">
      <c r="A15" s="456" t="s">
        <v>53</v>
      </c>
      <c r="B15" s="456"/>
      <c r="C15" s="456"/>
      <c r="D15" s="251">
        <f>D12-D10</f>
        <v>0</v>
      </c>
      <c r="E15" s="251">
        <f t="shared" ref="E15:H15" si="1">E12-E10</f>
        <v>0</v>
      </c>
      <c r="F15" s="251">
        <f t="shared" si="1"/>
        <v>0</v>
      </c>
      <c r="G15" s="251">
        <f t="shared" si="1"/>
        <v>0</v>
      </c>
      <c r="H15" s="251">
        <f t="shared" si="1"/>
        <v>0</v>
      </c>
    </row>
    <row r="16" spans="1:8" x14ac:dyDescent="0.2">
      <c r="A16" s="457"/>
      <c r="B16" s="458"/>
      <c r="C16" s="458"/>
      <c r="D16" s="252"/>
      <c r="E16" s="252"/>
      <c r="F16" s="252"/>
      <c r="G16" s="252"/>
      <c r="H16" s="253"/>
    </row>
    <row r="17" spans="1:8" x14ac:dyDescent="0.2">
      <c r="A17" s="459" t="s">
        <v>283</v>
      </c>
      <c r="B17" s="460"/>
      <c r="C17" s="460"/>
      <c r="D17" s="254"/>
      <c r="E17" s="254"/>
      <c r="F17" s="254"/>
      <c r="G17" s="254"/>
      <c r="H17" s="255"/>
    </row>
    <row r="18" spans="1:8" x14ac:dyDescent="0.2">
      <c r="A18" s="461" t="s">
        <v>281</v>
      </c>
      <c r="B18" s="461"/>
      <c r="C18" s="461"/>
      <c r="D18" s="256"/>
      <c r="E18" s="256"/>
      <c r="F18" s="256"/>
      <c r="G18" s="256"/>
      <c r="H18" s="256"/>
    </row>
    <row r="19" spans="1:8" x14ac:dyDescent="0.2">
      <c r="A19" s="453" t="s">
        <v>54</v>
      </c>
      <c r="B19" s="453"/>
      <c r="C19" s="453"/>
      <c r="D19" s="248"/>
      <c r="E19" s="248"/>
      <c r="F19" s="248"/>
      <c r="G19" s="248"/>
      <c r="H19" s="248"/>
    </row>
    <row r="20" spans="1:8" x14ac:dyDescent="0.2">
      <c r="A20" s="453" t="s">
        <v>52</v>
      </c>
      <c r="B20" s="453"/>
      <c r="C20" s="453"/>
      <c r="D20" s="248"/>
      <c r="E20" s="248"/>
      <c r="F20" s="248"/>
      <c r="G20" s="248"/>
      <c r="H20" s="248"/>
    </row>
    <row r="21" spans="1:8" x14ac:dyDescent="0.2">
      <c r="A21" s="453" t="s">
        <v>53</v>
      </c>
      <c r="B21" s="453"/>
      <c r="C21" s="453"/>
      <c r="D21" s="248"/>
      <c r="E21" s="248"/>
      <c r="F21" s="248"/>
      <c r="G21" s="248"/>
      <c r="H21" s="248"/>
    </row>
    <row r="22" spans="1:8" x14ac:dyDescent="0.2">
      <c r="A22" s="454" t="s">
        <v>282</v>
      </c>
      <c r="B22" s="454"/>
      <c r="C22" s="454"/>
      <c r="D22" s="257"/>
      <c r="E22" s="257"/>
      <c r="F22" s="257"/>
      <c r="G22" s="257"/>
      <c r="H22" s="257"/>
    </row>
    <row r="23" spans="1:8" x14ac:dyDescent="0.2">
      <c r="A23" s="455" t="s">
        <v>52</v>
      </c>
      <c r="B23" s="455"/>
      <c r="C23" s="455"/>
      <c r="D23" s="250">
        <f>D20-D19</f>
        <v>0</v>
      </c>
      <c r="E23" s="250">
        <f t="shared" ref="E23:H23" si="2">E20-E19</f>
        <v>0</v>
      </c>
      <c r="F23" s="250">
        <f t="shared" si="2"/>
        <v>0</v>
      </c>
      <c r="G23" s="250">
        <f t="shared" si="2"/>
        <v>0</v>
      </c>
      <c r="H23" s="250">
        <f t="shared" si="2"/>
        <v>0</v>
      </c>
    </row>
    <row r="24" spans="1:8" x14ac:dyDescent="0.2">
      <c r="A24" s="455" t="s">
        <v>53</v>
      </c>
      <c r="B24" s="455"/>
      <c r="C24" s="455"/>
      <c r="D24" s="250">
        <f>D21-D19</f>
        <v>0</v>
      </c>
      <c r="E24" s="250">
        <f t="shared" ref="E24:H24" si="3">E21-E19</f>
        <v>0</v>
      </c>
      <c r="F24" s="250">
        <f t="shared" si="3"/>
        <v>0</v>
      </c>
      <c r="G24" s="250">
        <f t="shared" si="3"/>
        <v>0</v>
      </c>
      <c r="H24" s="250">
        <f t="shared" si="3"/>
        <v>0</v>
      </c>
    </row>
  </sheetData>
  <mergeCells count="18">
    <mergeCell ref="A13:C13"/>
    <mergeCell ref="A14:C14"/>
    <mergeCell ref="A21:C21"/>
    <mergeCell ref="A22:C22"/>
    <mergeCell ref="A23:C23"/>
    <mergeCell ref="A24:C24"/>
    <mergeCell ref="A3:H3"/>
    <mergeCell ref="A4:H4"/>
    <mergeCell ref="A15:C15"/>
    <mergeCell ref="A16:C16"/>
    <mergeCell ref="A17:C17"/>
    <mergeCell ref="A18:C18"/>
    <mergeCell ref="A19:C19"/>
    <mergeCell ref="A20:C20"/>
    <mergeCell ref="A9:C9"/>
    <mergeCell ref="A10:C10"/>
    <mergeCell ref="A11:C11"/>
    <mergeCell ref="A12:C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EBD7B-B2A9-7647-B8D1-FBA3B7BE4B7A}">
  <sheetPr>
    <tabColor rgb="FFE2C8F1"/>
  </sheetPr>
  <dimension ref="A1:F58"/>
  <sheetViews>
    <sheetView zoomScale="135" zoomScaleNormal="135" workbookViewId="0">
      <selection activeCell="A33" sqref="A33"/>
    </sheetView>
  </sheetViews>
  <sheetFormatPr baseColWidth="10" defaultColWidth="10.83203125" defaultRowHeight="16" x14ac:dyDescent="0.2"/>
  <cols>
    <col min="1" max="1" width="60.1640625" style="152" customWidth="1"/>
    <col min="2" max="5" width="16.5" style="33" customWidth="1"/>
    <col min="6" max="6" width="16.6640625" style="33" customWidth="1"/>
    <col min="7" max="16384" width="10.83203125" style="33"/>
  </cols>
  <sheetData>
    <row r="1" spans="1:6" ht="22" x14ac:dyDescent="0.25">
      <c r="A1" s="31" t="s">
        <v>62</v>
      </c>
    </row>
    <row r="2" spans="1:6" ht="19" x14ac:dyDescent="0.2">
      <c r="A2" s="340"/>
      <c r="B2" s="149"/>
      <c r="C2" s="149"/>
      <c r="D2" s="149"/>
      <c r="E2" s="149"/>
    </row>
    <row r="3" spans="1:6" x14ac:dyDescent="0.2">
      <c r="A3" s="33"/>
      <c r="B3" s="360" t="s">
        <v>9</v>
      </c>
      <c r="C3" s="360" t="s">
        <v>10</v>
      </c>
      <c r="D3" s="360" t="s">
        <v>11</v>
      </c>
      <c r="E3" s="360" t="s">
        <v>12</v>
      </c>
      <c r="F3" s="360" t="s">
        <v>13</v>
      </c>
    </row>
    <row r="4" spans="1:6" s="90" customFormat="1" ht="16" customHeight="1" x14ac:dyDescent="0.2">
      <c r="A4" s="361" t="s">
        <v>271</v>
      </c>
      <c r="B4" s="362">
        <f>'Annual treated patient numbers'!C27</f>
        <v>0</v>
      </c>
      <c r="C4" s="362">
        <f>'Annual treated patient numbers'!D27</f>
        <v>0</v>
      </c>
      <c r="D4" s="362">
        <f>'Annual treated patient numbers'!E27</f>
        <v>0</v>
      </c>
      <c r="E4" s="362">
        <f>'Annual treated patient numbers'!F27</f>
        <v>0</v>
      </c>
      <c r="F4" s="362">
        <f>'Annual treated patient numbers'!G27</f>
        <v>0</v>
      </c>
    </row>
    <row r="5" spans="1:6" s="90" customFormat="1" ht="17" x14ac:dyDescent="0.2">
      <c r="A5" s="506" t="s">
        <v>285</v>
      </c>
      <c r="B5" s="507"/>
      <c r="C5" s="507"/>
      <c r="D5" s="507"/>
      <c r="E5" s="507"/>
      <c r="F5" s="507"/>
    </row>
    <row r="6" spans="1:6" s="90" customFormat="1" ht="17" x14ac:dyDescent="0.2">
      <c r="A6" s="363" t="s">
        <v>40</v>
      </c>
      <c r="B6" s="126">
        <f>'Pharmaceutical costs'!C69</f>
        <v>0</v>
      </c>
      <c r="C6" s="126">
        <f>'Pharmaceutical costs'!D69</f>
        <v>0</v>
      </c>
      <c r="D6" s="126">
        <f>'Pharmaceutical costs'!E69</f>
        <v>0</v>
      </c>
      <c r="E6" s="126">
        <f>'Pharmaceutical costs'!F69</f>
        <v>0</v>
      </c>
      <c r="F6" s="126">
        <f>'Pharmaceutical costs'!G69</f>
        <v>0</v>
      </c>
    </row>
    <row r="7" spans="1:6" s="90" customFormat="1" ht="16" customHeight="1" x14ac:dyDescent="0.2">
      <c r="A7" s="363" t="s">
        <v>68</v>
      </c>
      <c r="B7" s="126">
        <f>'Healthcare resource use costs'!D96</f>
        <v>0</v>
      </c>
      <c r="C7" s="126">
        <f>'Healthcare resource use costs'!E96</f>
        <v>0</v>
      </c>
      <c r="D7" s="126">
        <f>'Healthcare resource use costs'!F96</f>
        <v>0</v>
      </c>
      <c r="E7" s="126">
        <f>'Healthcare resource use costs'!G96</f>
        <v>0</v>
      </c>
      <c r="F7" s="126">
        <f>'Healthcare resource use costs'!H96</f>
        <v>0</v>
      </c>
    </row>
    <row r="8" spans="1:6" s="90" customFormat="1" ht="16" customHeight="1" x14ac:dyDescent="0.2">
      <c r="A8" s="363" t="s">
        <v>50</v>
      </c>
      <c r="B8" s="126">
        <f>'Adverse event costs'!D164</f>
        <v>0</v>
      </c>
      <c r="C8" s="126">
        <f>'Adverse event costs'!E164</f>
        <v>0</v>
      </c>
      <c r="D8" s="126">
        <f>'Adverse event costs'!F164</f>
        <v>0</v>
      </c>
      <c r="E8" s="126">
        <f>'Adverse event costs'!G164</f>
        <v>0</v>
      </c>
      <c r="F8" s="126">
        <f>'Adverse event costs'!H164</f>
        <v>0</v>
      </c>
    </row>
    <row r="9" spans="1:6" s="90" customFormat="1" ht="16" customHeight="1" x14ac:dyDescent="0.2">
      <c r="A9" s="363" t="s">
        <v>272</v>
      </c>
      <c r="B9" s="126">
        <f>Other!D19</f>
        <v>0</v>
      </c>
      <c r="C9" s="126">
        <f>Other!E19</f>
        <v>0</v>
      </c>
      <c r="D9" s="126">
        <f>Other!F19</f>
        <v>0</v>
      </c>
      <c r="E9" s="126">
        <f>Other!G19</f>
        <v>0</v>
      </c>
      <c r="F9" s="126">
        <f>Other!H19</f>
        <v>0</v>
      </c>
    </row>
    <row r="10" spans="1:6" s="90" customFormat="1" ht="16" customHeight="1" x14ac:dyDescent="0.2">
      <c r="A10" s="364" t="s">
        <v>273</v>
      </c>
      <c r="B10" s="136">
        <f>SUM(B6:B9)</f>
        <v>0</v>
      </c>
      <c r="C10" s="136">
        <f t="shared" ref="C10:F10" si="0">SUM(C6:C9)</f>
        <v>0</v>
      </c>
      <c r="D10" s="136">
        <f t="shared" si="0"/>
        <v>0</v>
      </c>
      <c r="E10" s="136">
        <f t="shared" si="0"/>
        <v>0</v>
      </c>
      <c r="F10" s="136">
        <f t="shared" si="0"/>
        <v>0</v>
      </c>
    </row>
    <row r="11" spans="1:6" s="90" customFormat="1" ht="16" customHeight="1" x14ac:dyDescent="0.2">
      <c r="A11" s="506" t="s">
        <v>286</v>
      </c>
      <c r="B11" s="507"/>
      <c r="C11" s="507"/>
      <c r="D11" s="507"/>
      <c r="E11" s="507"/>
      <c r="F11" s="507"/>
    </row>
    <row r="12" spans="1:6" ht="17" x14ac:dyDescent="0.2">
      <c r="A12" s="363" t="s">
        <v>40</v>
      </c>
      <c r="B12" s="126">
        <f>'Pharmaceutical costs'!C70</f>
        <v>0</v>
      </c>
      <c r="C12" s="126">
        <f>'Pharmaceutical costs'!D70</f>
        <v>0</v>
      </c>
      <c r="D12" s="126">
        <f>'Pharmaceutical costs'!E70</f>
        <v>0</v>
      </c>
      <c r="E12" s="126">
        <f>'Pharmaceutical costs'!F70</f>
        <v>0</v>
      </c>
      <c r="F12" s="126">
        <f>'Pharmaceutical costs'!G70</f>
        <v>0</v>
      </c>
    </row>
    <row r="13" spans="1:6" ht="17" x14ac:dyDescent="0.2">
      <c r="A13" s="363" t="s">
        <v>68</v>
      </c>
      <c r="B13" s="126">
        <f>'Healthcare resource use costs'!D97</f>
        <v>0</v>
      </c>
      <c r="C13" s="126">
        <f>'Healthcare resource use costs'!E97</f>
        <v>0</v>
      </c>
      <c r="D13" s="126">
        <f>'Healthcare resource use costs'!F97</f>
        <v>0</v>
      </c>
      <c r="E13" s="126">
        <f>'Healthcare resource use costs'!G97</f>
        <v>0</v>
      </c>
      <c r="F13" s="126">
        <f>'Healthcare resource use costs'!H97</f>
        <v>0</v>
      </c>
    </row>
    <row r="14" spans="1:6" ht="17" x14ac:dyDescent="0.2">
      <c r="A14" s="363" t="s">
        <v>50</v>
      </c>
      <c r="B14" s="126">
        <f>'Adverse event costs'!D165</f>
        <v>0</v>
      </c>
      <c r="C14" s="126">
        <f>'Adverse event costs'!E165</f>
        <v>0</v>
      </c>
      <c r="D14" s="126">
        <f>'Adverse event costs'!F165</f>
        <v>0</v>
      </c>
      <c r="E14" s="126">
        <f>'Adverse event costs'!G165</f>
        <v>0</v>
      </c>
      <c r="F14" s="126">
        <f>'Adverse event costs'!H165</f>
        <v>0</v>
      </c>
    </row>
    <row r="15" spans="1:6" ht="17" x14ac:dyDescent="0.2">
      <c r="A15" s="363" t="s">
        <v>272</v>
      </c>
      <c r="B15" s="126">
        <f>Other!D20</f>
        <v>0</v>
      </c>
      <c r="C15" s="126">
        <f>Other!E20</f>
        <v>0</v>
      </c>
      <c r="D15" s="126">
        <f>Other!F20</f>
        <v>0</v>
      </c>
      <c r="E15" s="126">
        <f>Other!G20</f>
        <v>0</v>
      </c>
      <c r="F15" s="126">
        <f>Other!H20</f>
        <v>0</v>
      </c>
    </row>
    <row r="16" spans="1:6" ht="17" x14ac:dyDescent="0.2">
      <c r="A16" s="364" t="s">
        <v>284</v>
      </c>
      <c r="B16" s="136">
        <f>SUM(B12:B15)</f>
        <v>0</v>
      </c>
      <c r="C16" s="136">
        <f t="shared" ref="C16:F16" si="1">SUM(C12:C15)</f>
        <v>0</v>
      </c>
      <c r="D16" s="136">
        <f t="shared" si="1"/>
        <v>0</v>
      </c>
      <c r="E16" s="136">
        <f t="shared" si="1"/>
        <v>0</v>
      </c>
      <c r="F16" s="136">
        <f t="shared" si="1"/>
        <v>0</v>
      </c>
    </row>
    <row r="17" spans="1:6" ht="17" x14ac:dyDescent="0.2">
      <c r="A17" s="506" t="s">
        <v>287</v>
      </c>
      <c r="B17" s="507"/>
      <c r="C17" s="507"/>
      <c r="D17" s="507"/>
      <c r="E17" s="507"/>
      <c r="F17" s="507"/>
    </row>
    <row r="18" spans="1:6" ht="17" x14ac:dyDescent="0.2">
      <c r="A18" s="363" t="s">
        <v>40</v>
      </c>
      <c r="B18" s="126">
        <f>'Pharmaceutical costs'!C71</f>
        <v>0</v>
      </c>
      <c r="C18" s="126">
        <f>'Pharmaceutical costs'!D71</f>
        <v>0</v>
      </c>
      <c r="D18" s="126">
        <f>'Pharmaceutical costs'!E71</f>
        <v>0</v>
      </c>
      <c r="E18" s="126">
        <f>'Pharmaceutical costs'!F71</f>
        <v>0</v>
      </c>
      <c r="F18" s="126">
        <f>'Pharmaceutical costs'!G71</f>
        <v>0</v>
      </c>
    </row>
    <row r="19" spans="1:6" ht="17" x14ac:dyDescent="0.2">
      <c r="A19" s="363" t="s">
        <v>68</v>
      </c>
      <c r="B19" s="126">
        <f>'Healthcare resource use costs'!D98</f>
        <v>0</v>
      </c>
      <c r="C19" s="126">
        <f>'Healthcare resource use costs'!E98</f>
        <v>0</v>
      </c>
      <c r="D19" s="126">
        <f>'Healthcare resource use costs'!F98</f>
        <v>0</v>
      </c>
      <c r="E19" s="126">
        <f>'Healthcare resource use costs'!G98</f>
        <v>0</v>
      </c>
      <c r="F19" s="126">
        <f>'Healthcare resource use costs'!H98</f>
        <v>0</v>
      </c>
    </row>
    <row r="20" spans="1:6" ht="17" x14ac:dyDescent="0.2">
      <c r="A20" s="363" t="s">
        <v>50</v>
      </c>
      <c r="B20" s="126">
        <f>'Adverse event costs'!D166</f>
        <v>0</v>
      </c>
      <c r="C20" s="126">
        <f>'Adverse event costs'!E166</f>
        <v>0</v>
      </c>
      <c r="D20" s="126">
        <f>'Adverse event costs'!F166</f>
        <v>0</v>
      </c>
      <c r="E20" s="126">
        <f>'Adverse event costs'!G166</f>
        <v>0</v>
      </c>
      <c r="F20" s="126">
        <f>'Adverse event costs'!H166</f>
        <v>0</v>
      </c>
    </row>
    <row r="21" spans="1:6" ht="17" x14ac:dyDescent="0.2">
      <c r="A21" s="363" t="s">
        <v>272</v>
      </c>
      <c r="B21" s="126">
        <f>Other!D21</f>
        <v>0</v>
      </c>
      <c r="C21" s="126">
        <f>Other!E21</f>
        <v>0</v>
      </c>
      <c r="D21" s="126">
        <f>Other!F21</f>
        <v>0</v>
      </c>
      <c r="E21" s="126">
        <f>Other!G21</f>
        <v>0</v>
      </c>
      <c r="F21" s="126">
        <f>Other!H21</f>
        <v>0</v>
      </c>
    </row>
    <row r="22" spans="1:6" ht="17" x14ac:dyDescent="0.2">
      <c r="A22" s="364" t="s">
        <v>275</v>
      </c>
      <c r="B22" s="136">
        <f>SUM(B18:B21)</f>
        <v>0</v>
      </c>
      <c r="C22" s="136">
        <f t="shared" ref="C22:F22" si="2">SUM(C18:C21)</f>
        <v>0</v>
      </c>
      <c r="D22" s="136">
        <f t="shared" si="2"/>
        <v>0</v>
      </c>
      <c r="E22" s="136">
        <f t="shared" si="2"/>
        <v>0</v>
      </c>
      <c r="F22" s="136">
        <f t="shared" si="2"/>
        <v>0</v>
      </c>
    </row>
    <row r="23" spans="1:6" ht="17" x14ac:dyDescent="0.2">
      <c r="A23" s="506" t="s">
        <v>276</v>
      </c>
      <c r="B23" s="507"/>
      <c r="C23" s="507"/>
      <c r="D23" s="507"/>
      <c r="E23" s="507"/>
      <c r="F23" s="507"/>
    </row>
    <row r="24" spans="1:6" x14ac:dyDescent="0.2">
      <c r="A24" s="159" t="s">
        <v>274</v>
      </c>
      <c r="B24" s="159"/>
      <c r="C24" s="159"/>
      <c r="D24" s="159"/>
      <c r="E24" s="159"/>
      <c r="F24" s="159"/>
    </row>
    <row r="25" spans="1:6" x14ac:dyDescent="0.2">
      <c r="A25" s="109" t="s">
        <v>52</v>
      </c>
      <c r="B25" s="126">
        <f>'Pharmaceutical costs'!C73</f>
        <v>0</v>
      </c>
      <c r="C25" s="126">
        <f>'Pharmaceutical costs'!D73</f>
        <v>0</v>
      </c>
      <c r="D25" s="126">
        <f>'Pharmaceutical costs'!E73</f>
        <v>0</v>
      </c>
      <c r="E25" s="126">
        <f>'Pharmaceutical costs'!F73</f>
        <v>0</v>
      </c>
      <c r="F25" s="126">
        <f>'Pharmaceutical costs'!G73</f>
        <v>0</v>
      </c>
    </row>
    <row r="26" spans="1:6" x14ac:dyDescent="0.2">
      <c r="A26" s="109" t="s">
        <v>53</v>
      </c>
      <c r="B26" s="126">
        <f>'Pharmaceutical costs'!C74</f>
        <v>0</v>
      </c>
      <c r="C26" s="126">
        <f>'Pharmaceutical costs'!D74</f>
        <v>0</v>
      </c>
      <c r="D26" s="126">
        <f>'Pharmaceutical costs'!E74</f>
        <v>0</v>
      </c>
      <c r="E26" s="126">
        <f>'Pharmaceutical costs'!F74</f>
        <v>0</v>
      </c>
      <c r="F26" s="126">
        <f>'Pharmaceutical costs'!G74</f>
        <v>0</v>
      </c>
    </row>
    <row r="27" spans="1:6" x14ac:dyDescent="0.2">
      <c r="A27" s="159" t="s">
        <v>277</v>
      </c>
      <c r="B27" s="160"/>
      <c r="C27" s="160"/>
      <c r="D27" s="160"/>
      <c r="E27" s="160"/>
      <c r="F27" s="160"/>
    </row>
    <row r="28" spans="1:6" x14ac:dyDescent="0.2">
      <c r="A28" s="158" t="s">
        <v>52</v>
      </c>
      <c r="B28" s="126">
        <f>'Healthcare resource use costs'!D100</f>
        <v>0</v>
      </c>
      <c r="C28" s="126">
        <f>'Healthcare resource use costs'!E100</f>
        <v>0</v>
      </c>
      <c r="D28" s="126">
        <f>'Healthcare resource use costs'!F100</f>
        <v>0</v>
      </c>
      <c r="E28" s="126">
        <f>'Healthcare resource use costs'!G100</f>
        <v>0</v>
      </c>
      <c r="F28" s="126">
        <f>'Healthcare resource use costs'!H100</f>
        <v>0</v>
      </c>
    </row>
    <row r="29" spans="1:6" x14ac:dyDescent="0.2">
      <c r="A29" s="158" t="s">
        <v>53</v>
      </c>
      <c r="B29" s="126">
        <f>'Healthcare resource use costs'!D101</f>
        <v>0</v>
      </c>
      <c r="C29" s="126">
        <f>'Healthcare resource use costs'!E101</f>
        <v>0</v>
      </c>
      <c r="D29" s="126">
        <f>'Healthcare resource use costs'!F101</f>
        <v>0</v>
      </c>
      <c r="E29" s="126">
        <f>'Healthcare resource use costs'!G101</f>
        <v>0</v>
      </c>
      <c r="F29" s="126">
        <f>'Healthcare resource use costs'!H101</f>
        <v>0</v>
      </c>
    </row>
    <row r="30" spans="1:6" x14ac:dyDescent="0.2">
      <c r="A30" s="159" t="s">
        <v>238</v>
      </c>
      <c r="B30" s="126"/>
      <c r="C30" s="126"/>
      <c r="D30" s="126"/>
      <c r="E30" s="126"/>
      <c r="F30" s="126"/>
    </row>
    <row r="31" spans="1:6" ht="17" x14ac:dyDescent="0.2">
      <c r="A31" s="339" t="s">
        <v>52</v>
      </c>
      <c r="B31" s="126">
        <f>'Adverse event costs'!D168</f>
        <v>0</v>
      </c>
      <c r="C31" s="126">
        <f>'Adverse event costs'!E168</f>
        <v>0</v>
      </c>
      <c r="D31" s="126">
        <f>'Adverse event costs'!F168</f>
        <v>0</v>
      </c>
      <c r="E31" s="126">
        <f>'Adverse event costs'!G168</f>
        <v>0</v>
      </c>
      <c r="F31" s="126">
        <f>'Adverse event costs'!H168</f>
        <v>0</v>
      </c>
    </row>
    <row r="32" spans="1:6" ht="17" x14ac:dyDescent="0.2">
      <c r="A32" s="339" t="s">
        <v>53</v>
      </c>
      <c r="B32" s="126">
        <f>'Adverse event costs'!D169</f>
        <v>0</v>
      </c>
      <c r="C32" s="126">
        <f>'Adverse event costs'!E169</f>
        <v>0</v>
      </c>
      <c r="D32" s="126">
        <f>'Adverse event costs'!F169</f>
        <v>0</v>
      </c>
      <c r="E32" s="126">
        <f>'Adverse event costs'!G169</f>
        <v>0</v>
      </c>
      <c r="F32" s="126">
        <f>'Adverse event costs'!H169</f>
        <v>0</v>
      </c>
    </row>
    <row r="33" spans="1:6" x14ac:dyDescent="0.2">
      <c r="A33" s="159" t="s">
        <v>289</v>
      </c>
      <c r="B33" s="365"/>
      <c r="C33" s="365"/>
      <c r="D33" s="365"/>
      <c r="E33" s="365"/>
      <c r="F33" s="366"/>
    </row>
    <row r="34" spans="1:6" s="90" customFormat="1" ht="16" customHeight="1" x14ac:dyDescent="0.2">
      <c r="A34" s="339" t="s">
        <v>52</v>
      </c>
      <c r="B34" s="126">
        <f>Other!D23</f>
        <v>0</v>
      </c>
      <c r="C34" s="126">
        <f>Other!E23</f>
        <v>0</v>
      </c>
      <c r="D34" s="126">
        <f>Other!F23</f>
        <v>0</v>
      </c>
      <c r="E34" s="126">
        <f>Other!G23</f>
        <v>0</v>
      </c>
      <c r="F34" s="126">
        <f>Other!H23</f>
        <v>0</v>
      </c>
    </row>
    <row r="35" spans="1:6" s="90" customFormat="1" ht="17" x14ac:dyDescent="0.2">
      <c r="A35" s="339" t="s">
        <v>53</v>
      </c>
      <c r="B35" s="126">
        <f>Other!D24</f>
        <v>0</v>
      </c>
      <c r="C35" s="126">
        <f>Other!E24</f>
        <v>0</v>
      </c>
      <c r="D35" s="126">
        <f>Other!F24</f>
        <v>0</v>
      </c>
      <c r="E35" s="126">
        <f>Other!G24</f>
        <v>0</v>
      </c>
      <c r="F35" s="126">
        <f>Other!H24</f>
        <v>0</v>
      </c>
    </row>
    <row r="36" spans="1:6" s="90" customFormat="1" x14ac:dyDescent="0.2">
      <c r="A36" s="159" t="s">
        <v>288</v>
      </c>
      <c r="B36" s="365"/>
      <c r="C36" s="365"/>
      <c r="D36" s="365"/>
      <c r="E36" s="365"/>
      <c r="F36" s="366"/>
    </row>
    <row r="37" spans="1:6" s="90" customFormat="1" ht="16" customHeight="1" x14ac:dyDescent="0.2">
      <c r="A37" s="339" t="s">
        <v>52</v>
      </c>
      <c r="B37" s="126">
        <f>B16-B10</f>
        <v>0</v>
      </c>
      <c r="C37" s="126">
        <f t="shared" ref="C37:F37" si="3">C16-C10</f>
        <v>0</v>
      </c>
      <c r="D37" s="126">
        <f t="shared" si="3"/>
        <v>0</v>
      </c>
      <c r="E37" s="126">
        <f t="shared" si="3"/>
        <v>0</v>
      </c>
      <c r="F37" s="126">
        <f t="shared" si="3"/>
        <v>0</v>
      </c>
    </row>
    <row r="38" spans="1:6" s="90" customFormat="1" ht="16" customHeight="1" x14ac:dyDescent="0.2">
      <c r="A38" s="339" t="s">
        <v>53</v>
      </c>
      <c r="B38" s="126">
        <f>-B22-B10</f>
        <v>0</v>
      </c>
      <c r="C38" s="126">
        <f t="shared" ref="C38:F38" si="4">-C22-C10</f>
        <v>0</v>
      </c>
      <c r="D38" s="126">
        <f t="shared" si="4"/>
        <v>0</v>
      </c>
      <c r="E38" s="126">
        <f t="shared" si="4"/>
        <v>0</v>
      </c>
      <c r="F38" s="126">
        <f t="shared" si="4"/>
        <v>0</v>
      </c>
    </row>
    <row r="39" spans="1:6" s="90" customFormat="1" ht="16" customHeight="1" x14ac:dyDescent="0.2">
      <c r="A39" s="150"/>
      <c r="B39" s="151"/>
      <c r="C39" s="151"/>
      <c r="D39" s="151"/>
      <c r="E39" s="151"/>
      <c r="F39" s="33"/>
    </row>
    <row r="40" spans="1:6" x14ac:dyDescent="0.2">
      <c r="A40" s="150"/>
      <c r="B40" s="151"/>
      <c r="C40" s="151"/>
      <c r="D40" s="151"/>
      <c r="E40" s="151"/>
    </row>
    <row r="43" spans="1:6" x14ac:dyDescent="0.2">
      <c r="A43" s="24"/>
      <c r="B43" s="23"/>
      <c r="C43" s="23"/>
      <c r="D43" s="23"/>
      <c r="E43" s="23"/>
      <c r="F43" s="23"/>
    </row>
    <row r="44" spans="1:6" x14ac:dyDescent="0.2">
      <c r="A44" s="86"/>
      <c r="B44" s="153"/>
      <c r="C44" s="153"/>
      <c r="D44" s="153"/>
      <c r="E44" s="153"/>
      <c r="F44" s="153"/>
    </row>
    <row r="45" spans="1:6" x14ac:dyDescent="0.2">
      <c r="A45" s="86"/>
      <c r="B45" s="153"/>
      <c r="C45" s="153"/>
      <c r="D45" s="153"/>
      <c r="E45" s="153"/>
      <c r="F45" s="153"/>
    </row>
    <row r="46" spans="1:6" x14ac:dyDescent="0.2">
      <c r="A46" s="86"/>
      <c r="B46" s="51"/>
      <c r="C46" s="51"/>
      <c r="D46" s="51"/>
      <c r="E46" s="51"/>
      <c r="F46" s="51"/>
    </row>
    <row r="47" spans="1:6" x14ac:dyDescent="0.2">
      <c r="A47" s="24"/>
      <c r="B47" s="21"/>
      <c r="C47" s="21"/>
      <c r="D47" s="21"/>
      <c r="E47" s="21"/>
      <c r="F47" s="21"/>
    </row>
    <row r="48" spans="1:6" x14ac:dyDescent="0.2">
      <c r="A48" s="86"/>
      <c r="B48" s="153"/>
      <c r="C48" s="153"/>
      <c r="D48" s="153"/>
      <c r="E48" s="153"/>
      <c r="F48" s="153"/>
    </row>
    <row r="49" spans="1:6" x14ac:dyDescent="0.2">
      <c r="A49" s="86"/>
      <c r="B49" s="153"/>
      <c r="C49" s="153"/>
      <c r="D49" s="153"/>
      <c r="E49" s="153"/>
      <c r="F49" s="153"/>
    </row>
    <row r="50" spans="1:6" x14ac:dyDescent="0.2">
      <c r="A50" s="86"/>
      <c r="B50" s="153"/>
      <c r="C50" s="153"/>
      <c r="D50" s="153"/>
      <c r="E50" s="153"/>
      <c r="F50" s="153"/>
    </row>
    <row r="56" spans="1:6" x14ac:dyDescent="0.2">
      <c r="A56" s="24"/>
      <c r="B56" s="21"/>
      <c r="C56" s="21"/>
      <c r="D56" s="21"/>
      <c r="E56" s="21"/>
      <c r="F56" s="21"/>
    </row>
    <row r="57" spans="1:6" x14ac:dyDescent="0.2">
      <c r="A57" s="86"/>
      <c r="B57" s="153"/>
      <c r="C57" s="153"/>
      <c r="D57" s="153"/>
      <c r="E57" s="153"/>
      <c r="F57" s="153"/>
    </row>
    <row r="58" spans="1:6" x14ac:dyDescent="0.2">
      <c r="A58" s="86"/>
      <c r="B58" s="153"/>
      <c r="C58" s="153"/>
      <c r="D58" s="153"/>
      <c r="E58" s="153"/>
      <c r="F58" s="153"/>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Title page</vt:lpstr>
      <vt:lpstr>Information page</vt:lpstr>
      <vt:lpstr>Market share</vt:lpstr>
      <vt:lpstr>Annual treated patient numbers</vt:lpstr>
      <vt:lpstr>Pharmaceutical costs</vt:lpstr>
      <vt:lpstr>Healthcare resource use costs</vt:lpstr>
      <vt:lpstr>Adverse event costs</vt:lpstr>
      <vt:lpstr>Other</vt:lpstr>
      <vt:lpstr>Summary</vt:lpstr>
      <vt:lpstr>Sensitivity analysis</vt:lpstr>
      <vt:lpstr>Data sources</vt:lpstr>
      <vt:lpstr>Other!Text44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2020-11-12T11:03:30Z</dcterms:created>
  <dcterms:modified xsi:type="dcterms:W3CDTF">2021-06-21T08:37:36Z</dcterms:modified>
</cp:coreProperties>
</file>