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ndoh-my.sharepoint.com/personal/mondli_botha_health_gov_za/Documents/Desktop/EMR bid/"/>
    </mc:Choice>
  </mc:AlternateContent>
  <xr:revisionPtr revIDLastSave="2" documentId="8_{2413701A-7783-4E6C-A6A6-CA6F8CE9628B}" xr6:coauthVersionLast="47" xr6:coauthVersionMax="47" xr10:uidLastSave="{8FFC3E04-0F94-4B75-9E7B-632F1F8A6C01}"/>
  <bookViews>
    <workbookView xWindow="38280" yWindow="-120" windowWidth="29040" windowHeight="15720" activeTab="6" xr2:uid="{B59F6F99-FDA7-4A44-A3A1-5355F7BD1D3E}"/>
  </bookViews>
  <sheets>
    <sheet name="Rules" sheetId="1" r:id="rId1"/>
    <sheet name="Eastern Cape" sheetId="2" r:id="rId2"/>
    <sheet name="Free State" sheetId="4" r:id="rId3"/>
    <sheet name="Gauteng" sheetId="11" r:id="rId4"/>
    <sheet name="KwaZulu-Natal" sheetId="13" r:id="rId5"/>
    <sheet name="Limpopo" sheetId="14" r:id="rId6"/>
    <sheet name="Mpumalanga" sheetId="12" r:id="rId7"/>
    <sheet name="Northern Cape " sheetId="15" r:id="rId8"/>
    <sheet name="North West" sheetId="16" r:id="rId9"/>
  </sheets>
  <definedNames>
    <definedName name="_xlnm.Print_Area" localSheetId="1">'Eastern Cape'!$B$2:$L$58</definedName>
    <definedName name="_xlnm.Print_Area" localSheetId="2">'Free State'!$B$2:$L$48</definedName>
    <definedName name="_xlnm.Print_Area" localSheetId="3">Gauteng!$B$2:$L$49</definedName>
    <definedName name="_xlnm.Print_Area" localSheetId="4">'KwaZulu-Natal'!$B$2:$L$67</definedName>
    <definedName name="_xlnm.Print_Area" localSheetId="5">Limpopo!$B$2:$L$49</definedName>
    <definedName name="_xlnm.Print_Area" localSheetId="6">Mpumalanga!$B$2:$L$43</definedName>
    <definedName name="_xlnm.Print_Area" localSheetId="8">'North West'!$B$2:$L$46</definedName>
    <definedName name="_xlnm.Print_Area" localSheetId="7">'Northern Cape '!$B$2:$M$49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14" i="15" l="1"/>
  <c r="L4" i="16"/>
  <c r="L14" i="16"/>
  <c r="L13" i="16"/>
  <c r="L11" i="16"/>
  <c r="L4" i="15"/>
  <c r="L13" i="15"/>
  <c r="L11" i="15"/>
  <c r="L4" i="12"/>
  <c r="L14" i="12"/>
  <c r="L13" i="12"/>
  <c r="L11" i="12"/>
  <c r="L4" i="14"/>
  <c r="L14" i="14"/>
  <c r="L13" i="14"/>
  <c r="L11" i="14"/>
  <c r="L4" i="13"/>
  <c r="L14" i="13"/>
  <c r="L13" i="13"/>
  <c r="L11" i="13"/>
  <c r="G29" i="13"/>
  <c r="G30" i="13"/>
  <c r="G28" i="13"/>
  <c r="G27" i="13"/>
  <c r="L4" i="11"/>
  <c r="L14" i="11"/>
  <c r="L13" i="11"/>
  <c r="L11" i="11"/>
  <c r="L4" i="4"/>
  <c r="L13" i="4"/>
  <c r="L11" i="4"/>
  <c r="L4" i="2"/>
  <c r="L13" i="2"/>
  <c r="L11" i="2"/>
  <c r="L45" i="13"/>
  <c r="L46" i="13"/>
  <c r="I44" i="13"/>
  <c r="L44" i="13" s="1"/>
  <c r="I45" i="13"/>
  <c r="I46" i="13"/>
  <c r="H44" i="13"/>
  <c r="H45" i="13"/>
  <c r="H46" i="13"/>
  <c r="J36" i="15"/>
  <c r="J34" i="16"/>
  <c r="H44" i="16"/>
  <c r="I43" i="16"/>
  <c r="K43" i="16" s="1"/>
  <c r="I42" i="16"/>
  <c r="K42" i="16" s="1"/>
  <c r="H41" i="16"/>
  <c r="I33" i="16"/>
  <c r="L33" i="16" s="1"/>
  <c r="I32" i="16"/>
  <c r="L32" i="16" s="1"/>
  <c r="H32" i="16"/>
  <c r="H31" i="16"/>
  <c r="I31" i="16"/>
  <c r="L31" i="16" s="1"/>
  <c r="L30" i="16"/>
  <c r="E15" i="16"/>
  <c r="H14" i="16"/>
  <c r="H13" i="16"/>
  <c r="H12" i="16"/>
  <c r="G7" i="16"/>
  <c r="I7" i="16" s="1"/>
  <c r="G6" i="16"/>
  <c r="I6" i="16" s="1"/>
  <c r="I47" i="15"/>
  <c r="K47" i="15" s="1"/>
  <c r="H47" i="15"/>
  <c r="I46" i="15"/>
  <c r="K46" i="15" s="1"/>
  <c r="H45" i="15"/>
  <c r="H44" i="15"/>
  <c r="I35" i="15"/>
  <c r="L35" i="15" s="1"/>
  <c r="I34" i="15"/>
  <c r="L34" i="15" s="1"/>
  <c r="H33" i="15"/>
  <c r="I32" i="15"/>
  <c r="L32" i="15" s="1"/>
  <c r="L31" i="15"/>
  <c r="I31" i="15"/>
  <c r="E15" i="15"/>
  <c r="H14" i="15"/>
  <c r="H13" i="15"/>
  <c r="H12" i="15"/>
  <c r="G7" i="15"/>
  <c r="I7" i="15" s="1"/>
  <c r="G6" i="15"/>
  <c r="I6" i="15" s="1"/>
  <c r="I8" i="15" s="1"/>
  <c r="J36" i="14"/>
  <c r="J48" i="14"/>
  <c r="I47" i="14"/>
  <c r="K47" i="14" s="1"/>
  <c r="I46" i="14"/>
  <c r="K46" i="14" s="1"/>
  <c r="H45" i="14"/>
  <c r="I44" i="14"/>
  <c r="K44" i="14" s="1"/>
  <c r="H35" i="14"/>
  <c r="I34" i="14"/>
  <c r="L34" i="14" s="1"/>
  <c r="I33" i="14"/>
  <c r="L33" i="14" s="1"/>
  <c r="H32" i="14"/>
  <c r="L31" i="14"/>
  <c r="H31" i="14"/>
  <c r="E15" i="14"/>
  <c r="H14" i="14"/>
  <c r="H13" i="14"/>
  <c r="H12" i="14"/>
  <c r="G7" i="14"/>
  <c r="I7" i="14" s="1"/>
  <c r="G6" i="14"/>
  <c r="I6" i="14" s="1"/>
  <c r="K62" i="13"/>
  <c r="K63" i="13"/>
  <c r="I62" i="13"/>
  <c r="I63" i="13"/>
  <c r="I64" i="13"/>
  <c r="K64" i="13" s="1"/>
  <c r="H62" i="13"/>
  <c r="H63" i="13"/>
  <c r="H64" i="13"/>
  <c r="I28" i="13"/>
  <c r="I29" i="13"/>
  <c r="I30" i="13"/>
  <c r="I27" i="13"/>
  <c r="I65" i="13"/>
  <c r="K65" i="13" s="1"/>
  <c r="H61" i="13"/>
  <c r="I60" i="13"/>
  <c r="K60" i="13" s="1"/>
  <c r="I59" i="13"/>
  <c r="K59" i="13" s="1"/>
  <c r="I58" i="13"/>
  <c r="K58" i="13" s="1"/>
  <c r="I57" i="13"/>
  <c r="K57" i="13" s="1"/>
  <c r="I56" i="13"/>
  <c r="K56" i="13" s="1"/>
  <c r="I55" i="13"/>
  <c r="K55" i="13" s="1"/>
  <c r="J48" i="13"/>
  <c r="H47" i="13"/>
  <c r="I43" i="13"/>
  <c r="L43" i="13" s="1"/>
  <c r="I42" i="13"/>
  <c r="L42" i="13" s="1"/>
  <c r="I41" i="13"/>
  <c r="L41" i="13" s="1"/>
  <c r="I40" i="13"/>
  <c r="L40" i="13" s="1"/>
  <c r="I39" i="13"/>
  <c r="L39" i="13" s="1"/>
  <c r="H38" i="13"/>
  <c r="L37" i="13"/>
  <c r="H37" i="13"/>
  <c r="E15" i="13"/>
  <c r="H14" i="13"/>
  <c r="H13" i="13"/>
  <c r="H12" i="13"/>
  <c r="G7" i="13"/>
  <c r="I7" i="13" s="1"/>
  <c r="G6" i="13"/>
  <c r="I6" i="13" s="1"/>
  <c r="J32" i="12"/>
  <c r="I41" i="12"/>
  <c r="K41" i="12" s="1"/>
  <c r="I40" i="12"/>
  <c r="K40" i="12" s="1"/>
  <c r="I31" i="12"/>
  <c r="L31" i="12" s="1"/>
  <c r="I30" i="12"/>
  <c r="L30" i="12" s="1"/>
  <c r="L29" i="12"/>
  <c r="I29" i="12"/>
  <c r="H29" i="12"/>
  <c r="F23" i="12"/>
  <c r="E15" i="12"/>
  <c r="H14" i="12"/>
  <c r="H13" i="12"/>
  <c r="H12" i="12"/>
  <c r="G7" i="12"/>
  <c r="I7" i="12" s="1"/>
  <c r="G6" i="12"/>
  <c r="I6" i="12" s="1"/>
  <c r="J36" i="11"/>
  <c r="H47" i="11"/>
  <c r="I46" i="11"/>
  <c r="K46" i="11" s="1"/>
  <c r="I45" i="11"/>
  <c r="K45" i="11" s="1"/>
  <c r="H44" i="11"/>
  <c r="I43" i="11"/>
  <c r="K43" i="11" s="1"/>
  <c r="I35" i="11"/>
  <c r="L35" i="11" s="1"/>
  <c r="I34" i="11"/>
  <c r="L34" i="11" s="1"/>
  <c r="I33" i="11"/>
  <c r="L33" i="11" s="1"/>
  <c r="I32" i="11"/>
  <c r="L32" i="11" s="1"/>
  <c r="L31" i="11"/>
  <c r="H31" i="11"/>
  <c r="E15" i="11"/>
  <c r="H14" i="11"/>
  <c r="H13" i="11"/>
  <c r="H12" i="11"/>
  <c r="G7" i="11"/>
  <c r="I7" i="11" s="1"/>
  <c r="G6" i="11"/>
  <c r="I6" i="11" s="1"/>
  <c r="I31" i="4"/>
  <c r="I32" i="4"/>
  <c r="I33" i="4"/>
  <c r="I34" i="4"/>
  <c r="I30" i="4"/>
  <c r="E15" i="4"/>
  <c r="H14" i="4"/>
  <c r="H13" i="4"/>
  <c r="H12" i="4"/>
  <c r="E15" i="2"/>
  <c r="L34" i="2"/>
  <c r="J42" i="2"/>
  <c r="F20" i="2"/>
  <c r="F21" i="2"/>
  <c r="F22" i="2"/>
  <c r="F23" i="2"/>
  <c r="F24" i="2"/>
  <c r="F25" i="2"/>
  <c r="F26" i="2"/>
  <c r="F27" i="2"/>
  <c r="H14" i="2"/>
  <c r="H13" i="2"/>
  <c r="H12" i="2"/>
  <c r="J35" i="4"/>
  <c r="H46" i="4"/>
  <c r="I45" i="4"/>
  <c r="K45" i="4" s="1"/>
  <c r="H44" i="4"/>
  <c r="H43" i="4"/>
  <c r="H34" i="4"/>
  <c r="H33" i="4"/>
  <c r="H32" i="4"/>
  <c r="L32" i="4" s="1"/>
  <c r="H31" i="4"/>
  <c r="L30" i="4"/>
  <c r="H30" i="4"/>
  <c r="G7" i="4"/>
  <c r="I7" i="4" s="1"/>
  <c r="G6" i="4"/>
  <c r="I6" i="4" s="1"/>
  <c r="F56" i="2"/>
  <c r="H56" i="2" s="1"/>
  <c r="F55" i="2"/>
  <c r="H55" i="2" s="1"/>
  <c r="F54" i="2"/>
  <c r="H54" i="2" s="1"/>
  <c r="F53" i="2"/>
  <c r="H53" i="2" s="1"/>
  <c r="F52" i="2"/>
  <c r="H52" i="2" s="1"/>
  <c r="F51" i="2"/>
  <c r="H51" i="2" s="1"/>
  <c r="F50" i="2"/>
  <c r="H50" i="2" s="1"/>
  <c r="F49" i="2"/>
  <c r="H49" i="2" s="1"/>
  <c r="F41" i="2"/>
  <c r="H41" i="2" s="1"/>
  <c r="F40" i="2"/>
  <c r="H40" i="2" s="1"/>
  <c r="F39" i="2"/>
  <c r="H39" i="2" s="1"/>
  <c r="F38" i="2"/>
  <c r="H38" i="2" s="1"/>
  <c r="F37" i="2"/>
  <c r="H37" i="2" s="1"/>
  <c r="F36" i="2"/>
  <c r="H36" i="2" s="1"/>
  <c r="F35" i="2"/>
  <c r="H35" i="2" s="1"/>
  <c r="F34" i="2"/>
  <c r="H34" i="2" s="1"/>
  <c r="G6" i="2"/>
  <c r="I6" i="2" s="1"/>
  <c r="E14" i="1"/>
  <c r="D14" i="1"/>
  <c r="D15" i="1" s="1"/>
  <c r="G7" i="2"/>
  <c r="I7" i="2" s="1"/>
  <c r="I8" i="14" l="1"/>
  <c r="G24" i="14" s="1"/>
  <c r="I24" i="14" s="1"/>
  <c r="L33" i="4"/>
  <c r="I8" i="16"/>
  <c r="G22" i="16" s="1"/>
  <c r="I22" i="16" s="1"/>
  <c r="H15" i="16"/>
  <c r="L7" i="16" s="1"/>
  <c r="F34" i="16"/>
  <c r="I34" i="16" s="1"/>
  <c r="F45" i="16"/>
  <c r="I45" i="16" s="1"/>
  <c r="F24" i="16"/>
  <c r="H15" i="15"/>
  <c r="L7" i="15" s="1"/>
  <c r="H34" i="15"/>
  <c r="I45" i="15"/>
  <c r="K45" i="15" s="1"/>
  <c r="G23" i="15"/>
  <c r="I23" i="15" s="1"/>
  <c r="F48" i="15"/>
  <c r="I48" i="15" s="1"/>
  <c r="I44" i="15"/>
  <c r="K44" i="15" s="1"/>
  <c r="G20" i="15"/>
  <c r="I20" i="15" s="1"/>
  <c r="F25" i="15"/>
  <c r="G23" i="16"/>
  <c r="I23" i="16" s="1"/>
  <c r="H43" i="16"/>
  <c r="H30" i="16"/>
  <c r="L34" i="16"/>
  <c r="I41" i="16"/>
  <c r="K41" i="16" s="1"/>
  <c r="I44" i="16"/>
  <c r="K44" i="16" s="1"/>
  <c r="H33" i="16"/>
  <c r="I30" i="16"/>
  <c r="H42" i="16"/>
  <c r="H31" i="15"/>
  <c r="G21" i="15"/>
  <c r="I21" i="15" s="1"/>
  <c r="H43" i="15"/>
  <c r="H46" i="15"/>
  <c r="I33" i="15"/>
  <c r="L33" i="15" s="1"/>
  <c r="L36" i="15" s="1"/>
  <c r="I43" i="15"/>
  <c r="K43" i="15" s="1"/>
  <c r="F36" i="15"/>
  <c r="I36" i="15" s="1"/>
  <c r="G22" i="15"/>
  <c r="I22" i="15" s="1"/>
  <c r="H32" i="15"/>
  <c r="H35" i="15"/>
  <c r="G24" i="15"/>
  <c r="I24" i="15" s="1"/>
  <c r="H47" i="14"/>
  <c r="F36" i="14"/>
  <c r="I36" i="14" s="1"/>
  <c r="H44" i="14"/>
  <c r="I45" i="14"/>
  <c r="K45" i="14" s="1"/>
  <c r="H15" i="14"/>
  <c r="L7" i="14" s="1"/>
  <c r="H34" i="14"/>
  <c r="I35" i="14"/>
  <c r="L35" i="14" s="1"/>
  <c r="I32" i="14"/>
  <c r="L32" i="14" s="1"/>
  <c r="F48" i="14"/>
  <c r="I48" i="14" s="1"/>
  <c r="F25" i="14"/>
  <c r="G23" i="14"/>
  <c r="I23" i="14" s="1"/>
  <c r="G22" i="14"/>
  <c r="I22" i="14" s="1"/>
  <c r="G21" i="14"/>
  <c r="I21" i="14" s="1"/>
  <c r="I31" i="14"/>
  <c r="H43" i="14"/>
  <c r="H46" i="14"/>
  <c r="I43" i="14"/>
  <c r="K43" i="14" s="1"/>
  <c r="H33" i="14"/>
  <c r="H15" i="13"/>
  <c r="L7" i="13" s="1"/>
  <c r="H43" i="13"/>
  <c r="I37" i="13"/>
  <c r="H40" i="13"/>
  <c r="H42" i="13"/>
  <c r="H39" i="13"/>
  <c r="F31" i="13"/>
  <c r="I8" i="13"/>
  <c r="G22" i="13" s="1"/>
  <c r="I22" i="13" s="1"/>
  <c r="G23" i="13"/>
  <c r="I23" i="13" s="1"/>
  <c r="H41" i="13"/>
  <c r="I38" i="13"/>
  <c r="L38" i="13" s="1"/>
  <c r="I47" i="13"/>
  <c r="L47" i="13" s="1"/>
  <c r="H56" i="13"/>
  <c r="H59" i="13"/>
  <c r="H65" i="13"/>
  <c r="H58" i="13"/>
  <c r="F48" i="13"/>
  <c r="I48" i="13" s="1"/>
  <c r="I61" i="13"/>
  <c r="K61" i="13" s="1"/>
  <c r="F66" i="13"/>
  <c r="I66" i="13" s="1"/>
  <c r="H55" i="13"/>
  <c r="H57" i="13"/>
  <c r="H60" i="13"/>
  <c r="H15" i="12"/>
  <c r="L7" i="12" s="1"/>
  <c r="F42" i="12"/>
  <c r="I42" i="12" s="1"/>
  <c r="H31" i="12"/>
  <c r="L32" i="12"/>
  <c r="L9" i="12" s="1"/>
  <c r="I8" i="12"/>
  <c r="G20" i="12" s="1"/>
  <c r="I20" i="12" s="1"/>
  <c r="K42" i="12"/>
  <c r="L10" i="12" s="1"/>
  <c r="H39" i="12"/>
  <c r="I39" i="12"/>
  <c r="K39" i="12" s="1"/>
  <c r="H30" i="12"/>
  <c r="H40" i="12"/>
  <c r="F32" i="12"/>
  <c r="I32" i="12" s="1"/>
  <c r="H41" i="12"/>
  <c r="H15" i="11"/>
  <c r="L7" i="11" s="1"/>
  <c r="I47" i="11"/>
  <c r="K47" i="11" s="1"/>
  <c r="I44" i="11"/>
  <c r="K44" i="11" s="1"/>
  <c r="F36" i="11"/>
  <c r="I36" i="11" s="1"/>
  <c r="I8" i="11"/>
  <c r="F48" i="11"/>
  <c r="I48" i="11" s="1"/>
  <c r="F25" i="11"/>
  <c r="H34" i="11"/>
  <c r="I31" i="11"/>
  <c r="L36" i="11"/>
  <c r="H43" i="11"/>
  <c r="H46" i="11"/>
  <c r="H32" i="11"/>
  <c r="H35" i="11"/>
  <c r="H33" i="11"/>
  <c r="H45" i="11"/>
  <c r="L31" i="4"/>
  <c r="L34" i="4"/>
  <c r="H15" i="4"/>
  <c r="L7" i="4" s="1"/>
  <c r="I35" i="2"/>
  <c r="L35" i="2" s="1"/>
  <c r="I37" i="2"/>
  <c r="L37" i="2" s="1"/>
  <c r="I34" i="2"/>
  <c r="I41" i="2"/>
  <c r="L41" i="2" s="1"/>
  <c r="I40" i="2"/>
  <c r="L40" i="2" s="1"/>
  <c r="I39" i="2"/>
  <c r="L39" i="2" s="1"/>
  <c r="I38" i="2"/>
  <c r="L38" i="2" s="1"/>
  <c r="I36" i="2"/>
  <c r="L36" i="2" s="1"/>
  <c r="H15" i="2"/>
  <c r="L7" i="2" s="1"/>
  <c r="F28" i="2"/>
  <c r="I8" i="4"/>
  <c r="F47" i="4"/>
  <c r="I47" i="4" s="1"/>
  <c r="I43" i="4"/>
  <c r="K43" i="4" s="1"/>
  <c r="H35" i="4"/>
  <c r="I46" i="4"/>
  <c r="K46" i="4" s="1"/>
  <c r="I44" i="4"/>
  <c r="K44" i="4" s="1"/>
  <c r="F24" i="4"/>
  <c r="H42" i="4"/>
  <c r="I42" i="4"/>
  <c r="K42" i="4" s="1"/>
  <c r="F35" i="4"/>
  <c r="I35" i="4" s="1"/>
  <c r="H45" i="4"/>
  <c r="I55" i="2"/>
  <c r="K55" i="2" s="1"/>
  <c r="I56" i="2"/>
  <c r="K56" i="2" s="1"/>
  <c r="I52" i="2"/>
  <c r="K52" i="2" s="1"/>
  <c r="I49" i="2"/>
  <c r="K49" i="2" s="1"/>
  <c r="I53" i="2"/>
  <c r="K53" i="2" s="1"/>
  <c r="I51" i="2"/>
  <c r="K51" i="2" s="1"/>
  <c r="I54" i="2"/>
  <c r="K54" i="2" s="1"/>
  <c r="I50" i="2"/>
  <c r="K50" i="2" s="1"/>
  <c r="H57" i="2"/>
  <c r="F57" i="2"/>
  <c r="I57" i="2" s="1"/>
  <c r="H42" i="2"/>
  <c r="F42" i="2"/>
  <c r="I42" i="2" s="1"/>
  <c r="I8" i="2"/>
  <c r="G20" i="14" l="1"/>
  <c r="I20" i="14" s="1"/>
  <c r="H36" i="14"/>
  <c r="L36" i="14"/>
  <c r="G21" i="12"/>
  <c r="I21" i="12" s="1"/>
  <c r="I23" i="12" s="1"/>
  <c r="L8" i="12" s="1"/>
  <c r="G22" i="12"/>
  <c r="I22" i="12" s="1"/>
  <c r="K47" i="4"/>
  <c r="L10" i="4" s="1"/>
  <c r="G22" i="11"/>
  <c r="I22" i="11" s="1"/>
  <c r="G20" i="16"/>
  <c r="I20" i="16" s="1"/>
  <c r="G21" i="16"/>
  <c r="I21" i="16" s="1"/>
  <c r="H45" i="16"/>
  <c r="H34" i="16"/>
  <c r="I25" i="15"/>
  <c r="L8" i="15" s="1"/>
  <c r="K45" i="16"/>
  <c r="L10" i="16" s="1"/>
  <c r="L9" i="16"/>
  <c r="I24" i="16"/>
  <c r="L8" i="16" s="1"/>
  <c r="K48" i="15"/>
  <c r="L10" i="15" s="1"/>
  <c r="L9" i="15"/>
  <c r="H36" i="15"/>
  <c r="H48" i="15"/>
  <c r="K48" i="14"/>
  <c r="L10" i="14" s="1"/>
  <c r="L9" i="14"/>
  <c r="I25" i="14"/>
  <c r="L8" i="14" s="1"/>
  <c r="H48" i="14"/>
  <c r="G25" i="13"/>
  <c r="I25" i="13" s="1"/>
  <c r="G24" i="13"/>
  <c r="I24" i="13" s="1"/>
  <c r="L48" i="13"/>
  <c r="L9" i="13" s="1"/>
  <c r="G26" i="13"/>
  <c r="I26" i="13" s="1"/>
  <c r="G20" i="13"/>
  <c r="I20" i="13" s="1"/>
  <c r="H48" i="13"/>
  <c r="G21" i="13"/>
  <c r="I21" i="13" s="1"/>
  <c r="H66" i="13"/>
  <c r="H32" i="12"/>
  <c r="H42" i="12"/>
  <c r="G20" i="11"/>
  <c r="I20" i="11" s="1"/>
  <c r="G23" i="11"/>
  <c r="I23" i="11" s="1"/>
  <c r="G24" i="11"/>
  <c r="I24" i="11" s="1"/>
  <c r="G21" i="11"/>
  <c r="I21" i="11" s="1"/>
  <c r="H36" i="11"/>
  <c r="K48" i="11"/>
  <c r="L10" i="11" s="1"/>
  <c r="L9" i="11"/>
  <c r="H48" i="11"/>
  <c r="G20" i="4"/>
  <c r="I20" i="4" s="1"/>
  <c r="G19" i="4"/>
  <c r="I19" i="4" s="1"/>
  <c r="G22" i="4"/>
  <c r="I22" i="4" s="1"/>
  <c r="G23" i="4"/>
  <c r="I23" i="4" s="1"/>
  <c r="G21" i="4"/>
  <c r="I21" i="4" s="1"/>
  <c r="L35" i="4"/>
  <c r="L9" i="4" s="1"/>
  <c r="L42" i="2"/>
  <c r="G20" i="2"/>
  <c r="I20" i="2" s="1"/>
  <c r="G21" i="2"/>
  <c r="I21" i="2" s="1"/>
  <c r="G25" i="2"/>
  <c r="I25" i="2" s="1"/>
  <c r="G22" i="2"/>
  <c r="I22" i="2" s="1"/>
  <c r="G26" i="2"/>
  <c r="I26" i="2" s="1"/>
  <c r="G24" i="2"/>
  <c r="I24" i="2" s="1"/>
  <c r="G23" i="2"/>
  <c r="I23" i="2" s="1"/>
  <c r="G27" i="2"/>
  <c r="I27" i="2" s="1"/>
  <c r="H47" i="4"/>
  <c r="K57" i="2" l="1"/>
  <c r="L10" i="2" s="1"/>
  <c r="L9" i="2"/>
  <c r="L12" i="16"/>
  <c r="L12" i="15"/>
  <c r="L12" i="14"/>
  <c r="K66" i="13"/>
  <c r="L10" i="13" s="1"/>
  <c r="I31" i="13"/>
  <c r="L8" i="13" s="1"/>
  <c r="L12" i="12"/>
  <c r="I25" i="11"/>
  <c r="L8" i="11" s="1"/>
  <c r="I24" i="4"/>
  <c r="L8" i="4" s="1"/>
  <c r="I28" i="2"/>
  <c r="L8" i="2" s="1"/>
  <c r="L14" i="2" l="1"/>
  <c r="L12" i="4"/>
  <c r="L12" i="11"/>
  <c r="L14" i="4" l="1"/>
  <c r="L12" i="2"/>
  <c r="L12" i="13"/>
</calcChain>
</file>

<file path=xl/sharedStrings.xml><?xml version="1.0" encoding="utf-8"?>
<sst xmlns="http://schemas.openxmlformats.org/spreadsheetml/2006/main" count="1338" uniqueCount="463">
  <si>
    <t>Number of Professionals per Team</t>
  </si>
  <si>
    <t>IT Technician</t>
  </si>
  <si>
    <t>Sub-Total: Professional Fees per Facility - ZAR</t>
  </si>
  <si>
    <t>Number of Hours per Day (Normal Time)</t>
  </si>
  <si>
    <t>EMR Roll-out Timeframe (No. of Days per Facility)</t>
  </si>
  <si>
    <r>
      <t>Province</t>
    </r>
    <r>
      <rPr>
        <sz val="10"/>
        <rFont val="Arial"/>
        <family val="2"/>
      </rPr>
      <t> </t>
    </r>
  </si>
  <si>
    <r>
      <t>District</t>
    </r>
    <r>
      <rPr>
        <sz val="10"/>
        <rFont val="Arial"/>
        <family val="2"/>
      </rPr>
      <t> </t>
    </r>
  </si>
  <si>
    <r>
      <t>Clinics</t>
    </r>
    <r>
      <rPr>
        <sz val="10"/>
        <rFont val="Arial"/>
        <family val="2"/>
      </rPr>
      <t> </t>
    </r>
  </si>
  <si>
    <r>
      <t>Community Health Centres</t>
    </r>
    <r>
      <rPr>
        <sz val="10"/>
        <rFont val="Arial"/>
        <family val="2"/>
      </rPr>
      <t> </t>
    </r>
  </si>
  <si>
    <r>
      <t>Estimated Timelines</t>
    </r>
    <r>
      <rPr>
        <sz val="10"/>
        <rFont val="Arial"/>
        <family val="2"/>
      </rPr>
      <t> </t>
    </r>
  </si>
  <si>
    <r>
      <t>Eastern Cape (EC)</t>
    </r>
    <r>
      <rPr>
        <sz val="10"/>
        <rFont val="Arial"/>
        <family val="2"/>
      </rPr>
      <t> </t>
    </r>
  </si>
  <si>
    <t>Alfred Nzo  </t>
  </si>
  <si>
    <t>3 </t>
  </si>
  <si>
    <r>
      <t>14</t>
    </r>
    <r>
      <rPr>
        <b/>
        <sz val="10"/>
        <rFont val="Arial"/>
        <family val="2"/>
      </rPr>
      <t> Months</t>
    </r>
    <r>
      <rPr>
        <sz val="10"/>
        <rFont val="Arial"/>
        <family val="2"/>
      </rPr>
      <t> </t>
    </r>
  </si>
  <si>
    <t>Amathole </t>
  </si>
  <si>
    <t>5 </t>
  </si>
  <si>
    <t>Buffalo City  </t>
  </si>
  <si>
    <t>Chris Hani  </t>
  </si>
  <si>
    <t>Joe Gqabi </t>
  </si>
  <si>
    <t>Nelson Mandela Bay  </t>
  </si>
  <si>
    <t>39 </t>
  </si>
  <si>
    <t>9 </t>
  </si>
  <si>
    <t>Oliver Tambo  </t>
  </si>
  <si>
    <t>Sarah Baartman  </t>
  </si>
  <si>
    <r>
      <t>Free State (FS)</t>
    </r>
    <r>
      <rPr>
        <sz val="10"/>
        <rFont val="Arial"/>
        <family val="2"/>
      </rPr>
      <t> </t>
    </r>
  </si>
  <si>
    <t>Fezile Dabi </t>
  </si>
  <si>
    <t>34 </t>
  </si>
  <si>
    <r>
      <t>4 Months</t>
    </r>
    <r>
      <rPr>
        <sz val="10"/>
        <rFont val="Arial"/>
        <family val="2"/>
      </rPr>
      <t> </t>
    </r>
  </si>
  <si>
    <t>Lejweleputswa </t>
  </si>
  <si>
    <t>40 </t>
  </si>
  <si>
    <t>2 </t>
  </si>
  <si>
    <t>Mangaung </t>
  </si>
  <si>
    <t>44 </t>
  </si>
  <si>
    <t>Thabo Mofutsanyana </t>
  </si>
  <si>
    <t>71 </t>
  </si>
  <si>
    <t>1 </t>
  </si>
  <si>
    <t>Xhariep </t>
  </si>
  <si>
    <t>16 </t>
  </si>
  <si>
    <t>205 + 11 = 216 </t>
  </si>
  <si>
    <r>
      <t>Gauteng (GP)</t>
    </r>
    <r>
      <rPr>
        <sz val="10"/>
        <rFont val="Arial"/>
        <family val="2"/>
      </rPr>
      <t> </t>
    </r>
  </si>
  <si>
    <t>Ekurhuleni Metro </t>
  </si>
  <si>
    <t>84 </t>
  </si>
  <si>
    <r>
      <t>6  Months</t>
    </r>
    <r>
      <rPr>
        <sz val="10"/>
        <rFont val="Arial"/>
        <family val="2"/>
      </rPr>
      <t> </t>
    </r>
  </si>
  <si>
    <t>Johannesburg Metro </t>
  </si>
  <si>
    <t>104 </t>
  </si>
  <si>
    <t>14 </t>
  </si>
  <si>
    <t>Sedibeng </t>
  </si>
  <si>
    <t>30 </t>
  </si>
  <si>
    <t>8 </t>
  </si>
  <si>
    <t>Tshwane Metro </t>
  </si>
  <si>
    <t>65 </t>
  </si>
  <si>
    <t>West Rand </t>
  </si>
  <si>
    <t>47 </t>
  </si>
  <si>
    <t>330 + 42 = 372 </t>
  </si>
  <si>
    <r>
      <t>KwaZulu- Natal (KZN)</t>
    </r>
    <r>
      <rPr>
        <sz val="10"/>
        <rFont val="Arial"/>
        <family val="2"/>
      </rPr>
      <t> </t>
    </r>
  </si>
  <si>
    <t>Amajuba  </t>
  </si>
  <si>
    <t>25 </t>
  </si>
  <si>
    <r>
      <t>10 Months</t>
    </r>
    <r>
      <rPr>
        <sz val="10"/>
        <rFont val="Arial"/>
        <family val="2"/>
      </rPr>
      <t> </t>
    </r>
  </si>
  <si>
    <t>eThekwini Metro </t>
  </si>
  <si>
    <t>103 </t>
  </si>
  <si>
    <t>Harry Gwala </t>
  </si>
  <si>
    <t>iLembe </t>
  </si>
  <si>
    <t>King Cetshwayo </t>
  </si>
  <si>
    <t>63 </t>
  </si>
  <si>
    <t>Ugu </t>
  </si>
  <si>
    <t>51 </t>
  </si>
  <si>
    <t>uMgungundlovu </t>
  </si>
  <si>
    <t>49 </t>
  </si>
  <si>
    <t>Umkhanyakude </t>
  </si>
  <si>
    <t>59 </t>
  </si>
  <si>
    <t>Umzinyathi </t>
  </si>
  <si>
    <t>53 </t>
  </si>
  <si>
    <t>Uthukela </t>
  </si>
  <si>
    <t>36 </t>
  </si>
  <si>
    <t>Zululand </t>
  </si>
  <si>
    <t>73 </t>
  </si>
  <si>
    <t>585+ 23  =  608 </t>
  </si>
  <si>
    <r>
      <t>Limpopo (LP)</t>
    </r>
    <r>
      <rPr>
        <sz val="10"/>
        <rFont val="Arial"/>
        <family val="2"/>
      </rPr>
      <t> </t>
    </r>
  </si>
  <si>
    <t>Capricorn </t>
  </si>
  <si>
    <t>97 </t>
  </si>
  <si>
    <t>4 </t>
  </si>
  <si>
    <r>
      <t>6 Months</t>
    </r>
    <r>
      <rPr>
        <sz val="10"/>
        <rFont val="Arial"/>
        <family val="2"/>
      </rPr>
      <t> </t>
    </r>
  </si>
  <si>
    <t>Mopani </t>
  </si>
  <si>
    <t>96 </t>
  </si>
  <si>
    <t>Sekhukhune </t>
  </si>
  <si>
    <t>86 </t>
  </si>
  <si>
    <t>Vhembe </t>
  </si>
  <si>
    <t>115 </t>
  </si>
  <si>
    <t>Waterberg </t>
  </si>
  <si>
    <t>56 </t>
  </si>
  <si>
    <t>                                              450  + 26 =  476 </t>
  </si>
  <si>
    <r>
      <t>Mpumalanga (MP)</t>
    </r>
    <r>
      <rPr>
        <sz val="10"/>
        <rFont val="Arial"/>
        <family val="2"/>
      </rPr>
      <t> </t>
    </r>
  </si>
  <si>
    <t>Ehlanzeni </t>
  </si>
  <si>
    <t>107 </t>
  </si>
  <si>
    <t>15 </t>
  </si>
  <si>
    <t>Gert Sibande </t>
  </si>
  <si>
    <t>19 </t>
  </si>
  <si>
    <t>Nkangala </t>
  </si>
  <si>
    <t>24 </t>
  </si>
  <si>
    <t>                                        231 + 58= 289 </t>
  </si>
  <si>
    <r>
      <t>Northern Cape (NC)</t>
    </r>
    <r>
      <rPr>
        <sz val="10"/>
        <rFont val="Arial"/>
        <family val="2"/>
      </rPr>
      <t> </t>
    </r>
  </si>
  <si>
    <t>Frances Baard </t>
  </si>
  <si>
    <r>
      <t>8 Months</t>
    </r>
    <r>
      <rPr>
        <sz val="10"/>
        <rFont val="Arial"/>
        <family val="2"/>
      </rPr>
      <t> </t>
    </r>
  </si>
  <si>
    <t>J T Gaetsewe </t>
  </si>
  <si>
    <t>Namakwa </t>
  </si>
  <si>
    <t>22 </t>
  </si>
  <si>
    <t>10 </t>
  </si>
  <si>
    <t>Pixley ka Seme </t>
  </si>
  <si>
    <t>28 </t>
  </si>
  <si>
    <t>ZF Mgcawu </t>
  </si>
  <si>
    <t>6 </t>
  </si>
  <si>
    <t>                     128 + 33 = 161 </t>
  </si>
  <si>
    <r>
      <t>North West (NW)</t>
    </r>
    <r>
      <rPr>
        <sz val="10"/>
        <rFont val="Arial"/>
        <family val="2"/>
      </rPr>
      <t> </t>
    </r>
  </si>
  <si>
    <t>Bojanala Platinum </t>
  </si>
  <si>
    <t>110 </t>
  </si>
  <si>
    <t>Dr K Kaunda </t>
  </si>
  <si>
    <t>33 </t>
  </si>
  <si>
    <t>Ngaka Modiri Molema </t>
  </si>
  <si>
    <t>70 </t>
  </si>
  <si>
    <t>18 </t>
  </si>
  <si>
    <t>Ruth Segomotsi Mompati </t>
  </si>
  <si>
    <t>13 </t>
  </si>
  <si>
    <t>                                                                                       262 + 50 = 312 </t>
  </si>
  <si>
    <t>Sub-Total</t>
  </si>
  <si>
    <t>Total</t>
  </si>
  <si>
    <t>No. of Clinics </t>
  </si>
  <si>
    <t>Total No. of Facilities per District</t>
  </si>
  <si>
    <t>Number of Clinics </t>
  </si>
  <si>
    <t>Number of Teams Per District</t>
  </si>
  <si>
    <t>Professional Fees per Day - ZAR (Daily Rate)</t>
  </si>
  <si>
    <t>Eastern Cape (EC) Districts</t>
  </si>
  <si>
    <t>Professional Team (EMR Roll-out and Training)</t>
  </si>
  <si>
    <t>EC-1.1</t>
  </si>
  <si>
    <t>EC-1.2</t>
  </si>
  <si>
    <t>EC-2.1</t>
  </si>
  <si>
    <t>EC-2.2</t>
  </si>
  <si>
    <t>EC-2.3</t>
  </si>
  <si>
    <t>EC-1</t>
  </si>
  <si>
    <t>EC-2</t>
  </si>
  <si>
    <t>Number of Community Health Centres</t>
  </si>
  <si>
    <t>EC-3</t>
  </si>
  <si>
    <t>EC-3.1</t>
  </si>
  <si>
    <t>EC-3.2</t>
  </si>
  <si>
    <t>EC-3.4</t>
  </si>
  <si>
    <t>EC-4</t>
  </si>
  <si>
    <t>EC-4.1</t>
  </si>
  <si>
    <t>EC-4.2</t>
  </si>
  <si>
    <t>EC-4.4</t>
  </si>
  <si>
    <t>Disbursements: Travel and Subsistence</t>
  </si>
  <si>
    <t>EC-4.3</t>
  </si>
  <si>
    <t>EC-4.5</t>
  </si>
  <si>
    <t>EC-4.6</t>
  </si>
  <si>
    <t>EC-4.7</t>
  </si>
  <si>
    <t>EC-4.8</t>
  </si>
  <si>
    <t>EMR Trainer (Clinician / HCP</t>
  </si>
  <si>
    <t>Eastern Cape Province</t>
  </si>
  <si>
    <t>Time-Based Professional Fees per Team: EMR Roll-Out, Go-Live and Hands-On Training, including Technical Support and Issue Resolution</t>
  </si>
  <si>
    <t>Sub-Totals (Excl. VAT):</t>
  </si>
  <si>
    <t>EMR Roll-out, Go-Live and Hands-on Training, including Technical Support and Issue Resolution: (2 Teams per District, comprised of 1 x IT Technician and 1 x EMR Training Clinician per Team)</t>
  </si>
  <si>
    <t>Time-Based Fees per Team (Excl. VAT)</t>
  </si>
  <si>
    <t>EC-3.3</t>
  </si>
  <si>
    <t>EC-3.5</t>
  </si>
  <si>
    <t>EC-3.6</t>
  </si>
  <si>
    <t>EC-3.7</t>
  </si>
  <si>
    <t>EC-3.8</t>
  </si>
  <si>
    <t>Hourly Rate per Professional - ZAR (Normal Time)</t>
  </si>
  <si>
    <t>No. of Days per Facility (Limited to 3 Days)</t>
  </si>
  <si>
    <t>Total Facilities:</t>
  </si>
  <si>
    <t>EMR Roll-out Timeframe (Days)</t>
  </si>
  <si>
    <t>No. of Days per District (Factoring 3 Days/Facility)</t>
  </si>
  <si>
    <t>Rate per Km - ZAR (AA rates recommended)</t>
  </si>
  <si>
    <t>Sub-Total: Time-Based Professional Fees per District</t>
  </si>
  <si>
    <t>N. of Community Health Centres</t>
  </si>
  <si>
    <t>Professional Fees (Total): EMR Roll-Out, Go-Live, Hands-on Training,  Technical Support and Issue Resolution, Project Management, User Training and Change Management</t>
  </si>
  <si>
    <t>Disbursements: Accommodation</t>
  </si>
  <si>
    <t>The project will disburse travel rates as published by the Automobile Association of South Africa  without adding any surcharge to the published rates. The AA rates include fuel, maintenance, capital, insurance and depreciation.</t>
  </si>
  <si>
    <t>Projected No. of Kilometres (Km) Per District</t>
  </si>
  <si>
    <t>Projected No. of Accommodation  Nights Per District</t>
  </si>
  <si>
    <r>
      <t xml:space="preserve">Accommodation Disbursements: </t>
    </r>
    <r>
      <rPr>
        <sz val="11"/>
        <color theme="1"/>
        <rFont val="Aptos Narrow"/>
        <family val="2"/>
      </rPr>
      <t>for EMR Roll-Out, Go-Live, Hands-on Training,  Technical Support and Issue Resolution, Project Management, User Training and Change Management (2 Teams per District, comprised of 1 x IT Technician and 1 x EMR Training Clinician per Team; and including 1 x Technical Lead, 1 x Project Lead and 1 x Training Lead (Clinician) per Province</t>
    </r>
  </si>
  <si>
    <r>
      <t xml:space="preserve">Travel and Subsistance Disbursements: </t>
    </r>
    <r>
      <rPr>
        <sz val="11"/>
        <color theme="1"/>
        <rFont val="Aptos Narrow"/>
        <family val="2"/>
      </rPr>
      <t>for EMR Roll-Out, Go-Live, Hands-on Training,  Technical Support and Issue Resolution, Project Management, User Training and Change Management (2 Teams per District, comprised of 1 x IT Technician and 1 x EMR Training Clinician per Team; and including 1 x Technical Lead, 1 x Project Lead and 1 x Training Lead (Clinician) per Province</t>
    </r>
  </si>
  <si>
    <t>Totals - ZAR (Excl.Vat)</t>
  </si>
  <si>
    <t>Free State Province</t>
  </si>
  <si>
    <t>FS-2.1</t>
  </si>
  <si>
    <t>FS-2.2</t>
  </si>
  <si>
    <t>FS-2.3</t>
  </si>
  <si>
    <t>FS-2</t>
  </si>
  <si>
    <t>Free State (FS) Districts</t>
  </si>
  <si>
    <t>FS-3</t>
  </si>
  <si>
    <t>FS-3.1</t>
  </si>
  <si>
    <t>FS-3.2</t>
  </si>
  <si>
    <t>FS-4</t>
  </si>
  <si>
    <t>FS-4.2</t>
  </si>
  <si>
    <t>FS-4.4</t>
  </si>
  <si>
    <t>Accommodation Expenditure per site</t>
  </si>
  <si>
    <t>VAT 15%</t>
  </si>
  <si>
    <t>EC-3 Travelling Cost</t>
  </si>
  <si>
    <t>EC-4 Acommodation</t>
  </si>
  <si>
    <t>Total  - Incl VAT</t>
  </si>
  <si>
    <t>Eastern Cape Price Bidding Schedule</t>
  </si>
  <si>
    <t>Sub-Total: Travel fees per District</t>
  </si>
  <si>
    <t>Free State Price Bidding Schedule</t>
  </si>
  <si>
    <t>FS-1</t>
  </si>
  <si>
    <t>FS-1.1</t>
  </si>
  <si>
    <t>FS-1.2</t>
  </si>
  <si>
    <t>FS-3.5</t>
  </si>
  <si>
    <t>FS-3.4</t>
  </si>
  <si>
    <t>FS-4.1</t>
  </si>
  <si>
    <t>FS-4.5</t>
  </si>
  <si>
    <t>Free State Districts</t>
  </si>
  <si>
    <t>Gauteng Province</t>
  </si>
  <si>
    <t>Gauteng (GP) Districts</t>
  </si>
  <si>
    <t>GP-2</t>
  </si>
  <si>
    <t>GP-2.1</t>
  </si>
  <si>
    <t>GP-2.2</t>
  </si>
  <si>
    <t>GP-2.3</t>
  </si>
  <si>
    <t>Gauteng Price Bidding Schedule</t>
  </si>
  <si>
    <t>GP-1</t>
  </si>
  <si>
    <t>GP-1.1</t>
  </si>
  <si>
    <t>GP-1.2</t>
  </si>
  <si>
    <t>GP-3</t>
  </si>
  <si>
    <t>GP-3.1</t>
  </si>
  <si>
    <t>GP-3.2</t>
  </si>
  <si>
    <t>GP-3.3</t>
  </si>
  <si>
    <t>GP-3.4</t>
  </si>
  <si>
    <t>GP-3.5</t>
  </si>
  <si>
    <t>GP-4</t>
  </si>
  <si>
    <t>GP-4.1</t>
  </si>
  <si>
    <t>GP-4.2</t>
  </si>
  <si>
    <t>GP-4.4</t>
  </si>
  <si>
    <t>GP-4.3</t>
  </si>
  <si>
    <t>GP-4.5</t>
  </si>
  <si>
    <t>Limpopo Price Bidding Schedule</t>
  </si>
  <si>
    <t>Limpopo Province</t>
  </si>
  <si>
    <t>LP-2</t>
  </si>
  <si>
    <t>LP-2.1</t>
  </si>
  <si>
    <t>LP-2.2</t>
  </si>
  <si>
    <t>LP-2.3</t>
  </si>
  <si>
    <t>LP-1</t>
  </si>
  <si>
    <t>LP-1.1</t>
  </si>
  <si>
    <t>LP-1.2</t>
  </si>
  <si>
    <t>LP-3</t>
  </si>
  <si>
    <t>LP-3.1</t>
  </si>
  <si>
    <t>LP-3.2</t>
  </si>
  <si>
    <t>LP-3.3</t>
  </si>
  <si>
    <t>LP-3.4</t>
  </si>
  <si>
    <t>LP-3.5</t>
  </si>
  <si>
    <t>LP-4</t>
  </si>
  <si>
    <t>LP-4.1</t>
  </si>
  <si>
    <t>LP-4.2</t>
  </si>
  <si>
    <t>LP-4.3</t>
  </si>
  <si>
    <t>LP-4.4</t>
  </si>
  <si>
    <t>LP-4.5</t>
  </si>
  <si>
    <t>KwaZulu-Natal (KZN) Districts</t>
  </si>
  <si>
    <t>KZN-2</t>
  </si>
  <si>
    <t>KZN-2.1</t>
  </si>
  <si>
    <t>KZN-2.2</t>
  </si>
  <si>
    <t>KZN-2.3</t>
  </si>
  <si>
    <t>KZN-3</t>
  </si>
  <si>
    <t>KZN-3.1</t>
  </si>
  <si>
    <t>KZN-3.2</t>
  </si>
  <si>
    <t>KZN-3.3</t>
  </si>
  <si>
    <t>KZN-3.4</t>
  </si>
  <si>
    <t>KZN-3.5</t>
  </si>
  <si>
    <t>KZN-3.6</t>
  </si>
  <si>
    <t>KZN-3.7</t>
  </si>
  <si>
    <t>KZN-3.8</t>
  </si>
  <si>
    <t>KZN-3.9</t>
  </si>
  <si>
    <t>KZN-3.10</t>
  </si>
  <si>
    <t>KZN-3.11</t>
  </si>
  <si>
    <t>KZN-4</t>
  </si>
  <si>
    <t>KZN-4.1</t>
  </si>
  <si>
    <t>KZN-4.2</t>
  </si>
  <si>
    <t>KZN-4.3</t>
  </si>
  <si>
    <t>KZN-4.4</t>
  </si>
  <si>
    <t>KZN-4.5</t>
  </si>
  <si>
    <t>KZN-4.6</t>
  </si>
  <si>
    <t>KZN-4.7</t>
  </si>
  <si>
    <t>KZN-4.8</t>
  </si>
  <si>
    <t>KZN-4.9</t>
  </si>
  <si>
    <t>KZN-4.10</t>
  </si>
  <si>
    <t>KZN-4.11</t>
  </si>
  <si>
    <t>KZN-3 Travelling Cost</t>
  </si>
  <si>
    <t>KZN-4 Acommodation</t>
  </si>
  <si>
    <t>KZN-1</t>
  </si>
  <si>
    <t>KZN-1.1</t>
  </si>
  <si>
    <t>KZN-1.2</t>
  </si>
  <si>
    <t>Mpumalanga Price Bidding Schedule</t>
  </si>
  <si>
    <t>MP-1</t>
  </si>
  <si>
    <t>MP-1.1</t>
  </si>
  <si>
    <t>MP-1.2</t>
  </si>
  <si>
    <t>Mpumalanga Province</t>
  </si>
  <si>
    <t>MP-2</t>
  </si>
  <si>
    <t>MP-2.1</t>
  </si>
  <si>
    <t>MP-2.2</t>
  </si>
  <si>
    <t>MP-2.3</t>
  </si>
  <si>
    <t>MP-3</t>
  </si>
  <si>
    <t>MP-3.1</t>
  </si>
  <si>
    <t>MP-3.2</t>
  </si>
  <si>
    <t>MP-3.3</t>
  </si>
  <si>
    <t>MP-4</t>
  </si>
  <si>
    <t>MP-4.1</t>
  </si>
  <si>
    <t>MP-4.2</t>
  </si>
  <si>
    <t>MP-4.3</t>
  </si>
  <si>
    <t>MP-3 Travelling Cost</t>
  </si>
  <si>
    <t>MP-4 Acommodation</t>
  </si>
  <si>
    <t>IT lead</t>
  </si>
  <si>
    <t>Project management lead</t>
  </si>
  <si>
    <t>Clinical trainer lead</t>
  </si>
  <si>
    <t>Monthly rate</t>
  </si>
  <si>
    <t>Estmated time per province</t>
  </si>
  <si>
    <t>Provincial Lead Team per month</t>
  </si>
  <si>
    <t>Provincial lead expenditure for the duration of the project</t>
  </si>
  <si>
    <t>Planned Trips to each facility are limited to two(2). Initial visit and post implementation visit, assuming that 2 days of accommodation will limit the need for more trips</t>
  </si>
  <si>
    <t>EC-5</t>
  </si>
  <si>
    <t>EC-5.1</t>
  </si>
  <si>
    <t>EC-5.2</t>
  </si>
  <si>
    <t>EC-5.3</t>
  </si>
  <si>
    <t>EC-5.4</t>
  </si>
  <si>
    <t>EC-5.5</t>
  </si>
  <si>
    <t>EC-5.6</t>
  </si>
  <si>
    <t>EC-5.7</t>
  </si>
  <si>
    <t>EC-5.8</t>
  </si>
  <si>
    <t>Estimated expenditure on Accommodation for two (2) people per site</t>
  </si>
  <si>
    <t>Professional District Team (EMR Roll-out and Training)</t>
  </si>
  <si>
    <t>Provincial Lead teams</t>
  </si>
  <si>
    <t>EC-2 Provincial Professional Teams - monthly rate</t>
  </si>
  <si>
    <t>EC-3 Time based professional fees</t>
  </si>
  <si>
    <t>Administration fee of 5%</t>
  </si>
  <si>
    <t>Time-Based Professional Team Fees for the number of facilities per District</t>
  </si>
  <si>
    <t>FS-4.3</t>
  </si>
  <si>
    <t>Time-Based Professional Fees per Team: EMR Roll-Out, Go-Live and Hands-On Training, including TGPhnical Support and Issue Resolution</t>
  </si>
  <si>
    <t>GP-2 Provincial Professional Teams - monthly rate</t>
  </si>
  <si>
    <t>GP-3 Time based professional fees</t>
  </si>
  <si>
    <t>GP-3 Travelling Cost</t>
  </si>
  <si>
    <t>GP-4 Acommodation</t>
  </si>
  <si>
    <t>EMR Roll-out, Go-Live and Hands-on Training, including TGPhnical Support and Issue Resolution: (2 Teams per District, comprised of 1 x IT TGPhnician and 1 x EMR Training Clinician per Team)</t>
  </si>
  <si>
    <t>Travel and Subsistance Disbursements: for EMR Roll-Out, Go-Live, Hands-on Training,  TGPhnical Support and Issue Resolution, ProjGPt Management, User Training and Change Management (2 Teams per District, comprised of 1 x IT TGPhnician and 1 x EMR Training Clinician per Team; and including 1 x TGPhnical Lead, 1 x ProjGPt Lead and 1 x Training Lead (Clinician) per Province</t>
  </si>
  <si>
    <t>ProjGPted No. of Kilometres (Km) Per District</t>
  </si>
  <si>
    <t>Rate per Km - ZAR (AA rates rGPommended)</t>
  </si>
  <si>
    <t>Accommodation Disbursements: for EMR Roll-Out, Go-Live, Hands-on Training,  TGPhnical Support and Issue Resolution, ProjGPt Management, User Training and Change Management (2 Teams per District, comprised of 1 x IT TGPhnician and 1 x EMR Training Clinician per Team; and including 1 x TGPhnical Lead, 1 x ProjGPt Lead and 1 x Training Lead (Clinician) per Province</t>
  </si>
  <si>
    <t>GP-5</t>
  </si>
  <si>
    <t>ProjGPted No. of Accommodation  Nights Per District</t>
  </si>
  <si>
    <t>GP-5.1</t>
  </si>
  <si>
    <t>GP-5.2</t>
  </si>
  <si>
    <t>GP-5.3</t>
  </si>
  <si>
    <t>GP-5.4</t>
  </si>
  <si>
    <t>GP-5.5</t>
  </si>
  <si>
    <t>Mpumalanga (MP)Districts</t>
  </si>
  <si>
    <t>IT TMPhnician</t>
  </si>
  <si>
    <t>MP-2 Provincial Professional Teams - monthly rate</t>
  </si>
  <si>
    <t>MP-3 Time based professional fees</t>
  </si>
  <si>
    <t>The projMPt will disburse travel rates as published by the Automobile Association of South Africa  without adding any surcharge to the published rates. The AA rates include fuel, maintenance, capital, insurance and deprMPiation.</t>
  </si>
  <si>
    <t>MP-5</t>
  </si>
  <si>
    <t>ProjMPted No. of Accommodation  Nights Per District</t>
  </si>
  <si>
    <t>MP-5.1</t>
  </si>
  <si>
    <t>MP-5.2</t>
  </si>
  <si>
    <t>MP-5.3</t>
  </si>
  <si>
    <t>Professional Fees (Total): EMR Roll-Out, Go-Live, Hands-on Training,  Technical Support and Issue Resolution, Projectement, User Training and Change Management</t>
  </si>
  <si>
    <t>Travel and Subsistenceents: for EMR Roll-Out, Go-Live, Hands-on Training,  Technical Support and Issue Resolution, Project Management, User Training and Change Management (2 Teams per District, comprised of 1 x IT Technician, EMRician per Team; and including 1 x Technical Lead, 1 x Project Lead and 1 x Training Lead (Clinician) per Province</t>
  </si>
  <si>
    <t>Accommodation Disbursements: for EMR Roll-Out, Go-Live, Hands-on Training,  Technical Support and Issue Resolution, Project Management and Change Management (2 Teams per District, comprised of 1 x IT Technician and 1 x EMR Training Clinician per Team; and including 1 x Technician Projecting Lead (Clinician) per Province</t>
  </si>
  <si>
    <t>KwaZule-Natal Province</t>
  </si>
  <si>
    <t>KZN-2 Provincial Professional Teams - monthly rate</t>
  </si>
  <si>
    <t>KZN-3 Time based professional fees</t>
  </si>
  <si>
    <t>Eastern Cape (KZN) Districts</t>
  </si>
  <si>
    <t>KZN-5</t>
  </si>
  <si>
    <t>ProjKZNted No. of Accommodation  Nights Per District</t>
  </si>
  <si>
    <t>KZN-5.1</t>
  </si>
  <si>
    <t>KZN-5.2</t>
  </si>
  <si>
    <t>KZN-5.3</t>
  </si>
  <si>
    <t>KZN-5.4</t>
  </si>
  <si>
    <t>KZN-5.5</t>
  </si>
  <si>
    <t>KZN-5.6</t>
  </si>
  <si>
    <t>KZN-5.7</t>
  </si>
  <si>
    <t>KZN-5.8</t>
  </si>
  <si>
    <t>KZN-5.9</t>
  </si>
  <si>
    <t>KZN-5.10</t>
  </si>
  <si>
    <t>KZN-5.11</t>
  </si>
  <si>
    <t>Travel and Subsistence Disbursements: for EMR Roll-Out, Go-Live, Hands-on Training,  Technical Support and Issue Resolution, Project Management, User Training and Change Management (2 Teams per District, comprised of 1 x IT Technician and 1 x EMR Training Clinician per Team; and including 1 x Technical Lead, 1 x Project Lead and 1 x Training Lead (Clinician) per Province</t>
  </si>
  <si>
    <t>Accommodation Disbursements: for EMR Roll-Out, Go-Live, Hands-on Training,  Technical Support and Issue Resolution, Project Management, User Training and Change Management (2 Teams per District, comprised of 1 x IT Technician and 1 x EMR Training Clinician per Team; and including 1 x TKZNhnical Lead, 1 x Project Lead, and 1 x Clinician) per Province</t>
  </si>
  <si>
    <t>The project will disburse travel rates as published by the Automobile Association of South Africa without adding any surcharge to the published rates. The AA rates include fuel, maintenance, capital, insurance and depreciation</t>
  </si>
  <si>
    <t>Limpopo (LP) Districts</t>
  </si>
  <si>
    <t>LP-5</t>
  </si>
  <si>
    <t>LP-5.1</t>
  </si>
  <si>
    <t>LP-5.2</t>
  </si>
  <si>
    <t>LP-5.3</t>
  </si>
  <si>
    <t>LP-5.4</t>
  </si>
  <si>
    <t>LP-5.5</t>
  </si>
  <si>
    <t>Accommodation Expenditure per site per person</t>
  </si>
  <si>
    <t>Northern Cape Price Bidding Schedule</t>
  </si>
  <si>
    <t>Northern Cape Province</t>
  </si>
  <si>
    <t>Northern Cape (NC) Districts</t>
  </si>
  <si>
    <t>NC-1</t>
  </si>
  <si>
    <t>NC-1.2</t>
  </si>
  <si>
    <t>NC-2</t>
  </si>
  <si>
    <t>NC-2.1</t>
  </si>
  <si>
    <t>NC-2.2</t>
  </si>
  <si>
    <t>NC-2.3</t>
  </si>
  <si>
    <t>NC-3</t>
  </si>
  <si>
    <t>NC-3.1</t>
  </si>
  <si>
    <t>NC-3.2</t>
  </si>
  <si>
    <t>NC-3.3</t>
  </si>
  <si>
    <t>NC-3.4</t>
  </si>
  <si>
    <t>NC-3.5</t>
  </si>
  <si>
    <t>NC-4</t>
  </si>
  <si>
    <t>NC-4.1</t>
  </si>
  <si>
    <t>NC-4.2</t>
  </si>
  <si>
    <t>NC-4.3</t>
  </si>
  <si>
    <t>NC-4.4</t>
  </si>
  <si>
    <t>NC-4.5</t>
  </si>
  <si>
    <t>NC-5</t>
  </si>
  <si>
    <t>NC-5.1</t>
  </si>
  <si>
    <t>NC-5.2</t>
  </si>
  <si>
    <t>NC-5.3</t>
  </si>
  <si>
    <t>NC-5.4</t>
  </si>
  <si>
    <t>NC-5.5</t>
  </si>
  <si>
    <t>North West Price Bidding Schedule</t>
  </si>
  <si>
    <t>NW-1</t>
  </si>
  <si>
    <t>NW-1.1</t>
  </si>
  <si>
    <t>NW-1.2</t>
  </si>
  <si>
    <t>NW-2</t>
  </si>
  <si>
    <t>NW-2.1</t>
  </si>
  <si>
    <t>NW-2.2</t>
  </si>
  <si>
    <t>NW-2.3</t>
  </si>
  <si>
    <t>North West Province</t>
  </si>
  <si>
    <t>North West (NW) Districts</t>
  </si>
  <si>
    <t>NW-3</t>
  </si>
  <si>
    <t>NW-3.1</t>
  </si>
  <si>
    <t>NW-3.2</t>
  </si>
  <si>
    <t>NW-3.3</t>
  </si>
  <si>
    <t>NW-3.4</t>
  </si>
  <si>
    <t>NW-4</t>
  </si>
  <si>
    <t>NW-4.1</t>
  </si>
  <si>
    <t>NW-4.2</t>
  </si>
  <si>
    <t>NW-4.3</t>
  </si>
  <si>
    <t>NW-4.4</t>
  </si>
  <si>
    <t>NW-5</t>
  </si>
  <si>
    <t>NW-5.1</t>
  </si>
  <si>
    <t>NW-5.2</t>
  </si>
  <si>
    <t>NW-5.3</t>
  </si>
  <si>
    <t>NW-5.4</t>
  </si>
  <si>
    <t>Special Notes if any:</t>
  </si>
  <si>
    <t>NW-2 Provincial Professional Teams - monthly rate</t>
  </si>
  <si>
    <t>NW-3 Time based professional fees</t>
  </si>
  <si>
    <t>NW-3 Travelling Cost</t>
  </si>
  <si>
    <t>NW-4 Acommodation</t>
  </si>
  <si>
    <t>NC-2 Provincial Professional Teams - monthly rate</t>
  </si>
  <si>
    <t>NC-3 Time based professional fees</t>
  </si>
  <si>
    <t>NC-3 Travelling Cost</t>
  </si>
  <si>
    <t>NC-4 Acommodation</t>
  </si>
  <si>
    <t>LP-2 Provincial Professional Teams - monthly rate</t>
  </si>
  <si>
    <t>LP-3 Time based professional fees</t>
  </si>
  <si>
    <t>LP-3 Travelling Cost</t>
  </si>
  <si>
    <t>LP-4 Acommodation</t>
  </si>
  <si>
    <t>The project will disburse travel rates as published by the Automobile Association of South Africa without adding any surcharge to the published rates. The AA rates include fuel, maintenance, capital, insurance and depreciation.</t>
  </si>
  <si>
    <t>FS-2 Provincial Professional Teams - monthly rate</t>
  </si>
  <si>
    <t>FS-3 Time based professional fees</t>
  </si>
  <si>
    <t>FS-3 Travelling Cost</t>
  </si>
  <si>
    <t>FS-4 Acommodation</t>
  </si>
  <si>
    <t>Please complete and enter pricing schedules in the yellow highlighted cells</t>
  </si>
  <si>
    <t>KwaZulu-Natal Price Bidding Schedule</t>
  </si>
  <si>
    <t>1.</t>
  </si>
  <si>
    <t>2.</t>
  </si>
  <si>
    <t>Use the Terms of Reference document for specifications and Scope of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</si>
</sst>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2" x14ac:knownFonts="1">
    <font>
      <sz val="11"/>
      <color theme="1"/>
      <name val="Aptos Narrow"/>
      <family val="2"/>
    </font>
    <font>
      <b/>
      <sz val="11"/>
      <color theme="1"/>
      <name val="Aptos Narrow"/>
      <family val="2"/>
    </font>
    <font>
      <sz val="11"/>
      <name val="Aptos Narrow"/>
      <family val="2"/>
    </font>
    <font>
      <b/>
      <sz val="10"/>
      <name val="Arial"/>
      <family val="2"/>
    </font>
    <font>
      <sz val="10"/>
      <name val="Arial"/>
      <family val="2"/>
    </font>
    <font>
      <i/>
      <sz val="10"/>
      <color rgb="FF000000"/>
      <name val="Aptos"/>
      <family val="2"/>
    </font>
    <font>
      <b/>
      <i/>
      <sz val="10"/>
      <color rgb="FF000000"/>
      <name val="Aptos"/>
      <family val="2"/>
    </font>
    <font>
      <sz val="11"/>
      <color theme="1"/>
      <name val="Aptos"/>
      <family val="2"/>
    </font>
    <font>
      <b/>
      <sz val="12"/>
      <color theme="1"/>
      <name val="Aptos Narrow"/>
      <family val="2"/>
    </font>
    <font>
      <sz val="10"/>
      <color theme="1"/>
      <name val="Aptos Narrow"/>
      <family val="2"/>
    </font>
    <font>
      <u/>
      <sz val="11"/>
      <color theme="10"/>
      <name val="Aptos Narrow"/>
      <family val="2"/>
    </font>
    <font>
      <b/>
      <sz val="11"/>
      <name val="Aptos Narrow"/>
      <family val="2"/>
    </font>
  </fonts>
  <fills count="9">
    <fill>
      <patternFill patternType="none"/>
    </fill>
    <fill>
      <patternFill patternType="gray125"/>
    </fill>
    <fill>
      <patternFill patternType="solid">
        <fgColor rgb="FFE8E8E8"/>
        <bgColor indexed="64"/>
      </patternFill>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4.9989318521683403E-2"/>
        <bgColor indexed="64"/>
      </patternFill>
    </fill>
  </fills>
  <borders count="7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thin">
        <color rgb="FF000000"/>
      </right>
      <top style="medium">
        <color rgb="FF000000"/>
      </top>
      <bottom/>
      <diagonal/>
    </border>
    <border>
      <left/>
      <right style="thin">
        <color rgb="FF000000"/>
      </right>
      <top/>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diagonal/>
    </border>
    <border>
      <left style="thin">
        <color rgb="FF000000"/>
      </left>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thin">
        <color indexed="64"/>
      </right>
      <top style="medium">
        <color auto="1"/>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253">
    <xf numFmtId="0" fontId="0" fillId="0" borderId="0" xfId="0"/>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18" xfId="0" applyBorder="1" applyAlignment="1">
      <alignment vertical="top" wrapText="1"/>
    </xf>
    <xf numFmtId="0" fontId="0" fillId="0" borderId="19" xfId="0" applyBorder="1" applyAlignment="1">
      <alignment vertical="top" wrapText="1"/>
    </xf>
    <xf numFmtId="0" fontId="3"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1" xfId="0" applyFont="1" applyBorder="1" applyAlignment="1">
      <alignment horizontal="center" vertical="center" wrapText="1"/>
    </xf>
    <xf numFmtId="0" fontId="1" fillId="0" borderId="0" xfId="0" applyFont="1" applyAlignment="1">
      <alignment horizontal="right"/>
    </xf>
    <xf numFmtId="0" fontId="0" fillId="0" borderId="29" xfId="0" applyBorder="1"/>
    <xf numFmtId="0" fontId="2" fillId="0" borderId="29" xfId="0" applyFont="1" applyBorder="1"/>
    <xf numFmtId="0" fontId="7" fillId="0" borderId="0" xfId="0" applyFont="1" applyAlignment="1">
      <alignment vertical="center"/>
    </xf>
    <xf numFmtId="0" fontId="7" fillId="0" borderId="0" xfId="0" applyFont="1" applyAlignment="1">
      <alignment horizontal="left" vertical="center" indent="1"/>
    </xf>
    <xf numFmtId="0" fontId="8" fillId="0" borderId="0" xfId="0" applyFont="1"/>
    <xf numFmtId="0" fontId="1" fillId="0" borderId="0" xfId="0" applyFont="1"/>
    <xf numFmtId="164" fontId="1" fillId="0" borderId="0" xfId="0" applyNumberFormat="1" applyFont="1"/>
    <xf numFmtId="0" fontId="1"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center" wrapText="1"/>
    </xf>
    <xf numFmtId="0" fontId="0" fillId="0" borderId="30" xfId="0" applyBorder="1"/>
    <xf numFmtId="0" fontId="1" fillId="0" borderId="42" xfId="0" applyFont="1" applyBorder="1"/>
    <xf numFmtId="0" fontId="0" fillId="0" borderId="49" xfId="0" applyBorder="1"/>
    <xf numFmtId="0" fontId="9" fillId="0" borderId="0" xfId="0" applyFont="1" applyAlignment="1">
      <alignment wrapText="1"/>
    </xf>
    <xf numFmtId="0" fontId="0" fillId="0" borderId="40" xfId="0" applyBorder="1"/>
    <xf numFmtId="0" fontId="0" fillId="0" borderId="41" xfId="0" applyBorder="1"/>
    <xf numFmtId="0" fontId="1" fillId="0" borderId="55" xfId="0" applyFont="1" applyBorder="1"/>
    <xf numFmtId="0" fontId="0" fillId="0" borderId="48" xfId="0" applyBorder="1"/>
    <xf numFmtId="0" fontId="0" fillId="0" borderId="50" xfId="0" applyBorder="1"/>
    <xf numFmtId="0" fontId="1" fillId="0" borderId="44" xfId="0" applyFont="1" applyBorder="1"/>
    <xf numFmtId="0" fontId="0" fillId="0" borderId="46" xfId="0" applyBorder="1"/>
    <xf numFmtId="0" fontId="1" fillId="3" borderId="40" xfId="0" applyFont="1" applyFill="1" applyBorder="1" applyAlignment="1">
      <alignment vertical="center"/>
    </xf>
    <xf numFmtId="0" fontId="1" fillId="3" borderId="29" xfId="0" applyFont="1" applyFill="1" applyBorder="1" applyAlignment="1">
      <alignment vertical="center" wrapText="1"/>
    </xf>
    <xf numFmtId="0" fontId="1" fillId="3" borderId="41" xfId="0" applyFont="1" applyFill="1" applyBorder="1" applyAlignment="1">
      <alignment vertical="center" wrapText="1"/>
    </xf>
    <xf numFmtId="0" fontId="1" fillId="3" borderId="40" xfId="0" applyFont="1" applyFill="1" applyBorder="1" applyAlignment="1">
      <alignment vertical="center" wrapText="1"/>
    </xf>
    <xf numFmtId="0" fontId="1" fillId="3" borderId="31" xfId="0" applyFont="1" applyFill="1" applyBorder="1" applyAlignment="1">
      <alignment vertical="center" wrapText="1"/>
    </xf>
    <xf numFmtId="0" fontId="1" fillId="3" borderId="30" xfId="0" applyFont="1" applyFill="1" applyBorder="1" applyAlignment="1">
      <alignment vertical="center" wrapText="1"/>
    </xf>
    <xf numFmtId="0" fontId="1" fillId="3" borderId="45" xfId="0" applyFont="1" applyFill="1" applyBorder="1" applyAlignment="1">
      <alignment vertical="center" wrapText="1"/>
    </xf>
    <xf numFmtId="0" fontId="1" fillId="3" borderId="51" xfId="0" applyFont="1" applyFill="1" applyBorder="1" applyAlignment="1">
      <alignment vertical="center" wrapText="1"/>
    </xf>
    <xf numFmtId="0" fontId="1" fillId="3" borderId="57" xfId="0" applyFont="1" applyFill="1" applyBorder="1" applyAlignment="1">
      <alignment vertical="center" wrapText="1"/>
    </xf>
    <xf numFmtId="0" fontId="2" fillId="4" borderId="54" xfId="0" applyFont="1" applyFill="1" applyBorder="1"/>
    <xf numFmtId="0" fontId="2" fillId="4" borderId="30" xfId="0" applyFont="1" applyFill="1" applyBorder="1"/>
    <xf numFmtId="0" fontId="0" fillId="4" borderId="29" xfId="0" applyFill="1" applyBorder="1"/>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43" xfId="0" applyFont="1" applyBorder="1" applyAlignment="1">
      <alignment horizontal="right"/>
    </xf>
    <xf numFmtId="0" fontId="10" fillId="0" borderId="0" xfId="1"/>
    <xf numFmtId="0" fontId="0" fillId="6" borderId="46" xfId="0" applyFill="1" applyBorder="1"/>
    <xf numFmtId="0" fontId="0" fillId="6" borderId="29" xfId="0" applyFill="1" applyBorder="1"/>
    <xf numFmtId="0" fontId="0" fillId="6" borderId="49" xfId="0" applyFill="1" applyBorder="1"/>
    <xf numFmtId="164" fontId="0" fillId="5" borderId="45" xfId="0" applyNumberFormat="1" applyFill="1" applyBorder="1"/>
    <xf numFmtId="164" fontId="1" fillId="5" borderId="43" xfId="0" applyNumberFormat="1" applyFont="1" applyFill="1" applyBorder="1"/>
    <xf numFmtId="164" fontId="2" fillId="6" borderId="29" xfId="0" applyNumberFormat="1" applyFont="1" applyFill="1" applyBorder="1"/>
    <xf numFmtId="164" fontId="11" fillId="6" borderId="29" xfId="0" applyNumberFormat="1" applyFont="1" applyFill="1" applyBorder="1"/>
    <xf numFmtId="0" fontId="2" fillId="6" borderId="54" xfId="0" applyFont="1" applyFill="1" applyBorder="1"/>
    <xf numFmtId="0" fontId="2" fillId="6" borderId="30" xfId="0" applyFont="1" applyFill="1" applyBorder="1"/>
    <xf numFmtId="0" fontId="0" fillId="4" borderId="40" xfId="0" applyFill="1" applyBorder="1"/>
    <xf numFmtId="0" fontId="0" fillId="4" borderId="30" xfId="0" applyFill="1" applyBorder="1"/>
    <xf numFmtId="0" fontId="2" fillId="6" borderId="29" xfId="0" applyFont="1" applyFill="1" applyBorder="1"/>
    <xf numFmtId="0" fontId="11" fillId="6" borderId="29" xfId="0" applyFont="1" applyFill="1" applyBorder="1"/>
    <xf numFmtId="164" fontId="1" fillId="5" borderId="29" xfId="0" applyNumberFormat="1" applyFont="1" applyFill="1" applyBorder="1"/>
    <xf numFmtId="164" fontId="2" fillId="6" borderId="30" xfId="0" applyNumberFormat="1" applyFont="1" applyFill="1" applyBorder="1"/>
    <xf numFmtId="164" fontId="1" fillId="6" borderId="55" xfId="0" applyNumberFormat="1" applyFont="1" applyFill="1" applyBorder="1"/>
    <xf numFmtId="0" fontId="1" fillId="6" borderId="42" xfId="0" applyFont="1" applyFill="1" applyBorder="1"/>
    <xf numFmtId="0" fontId="1" fillId="6" borderId="55" xfId="0" applyFont="1" applyFill="1" applyBorder="1"/>
    <xf numFmtId="0" fontId="11" fillId="6" borderId="54" xfId="0" applyFont="1" applyFill="1" applyBorder="1"/>
    <xf numFmtId="164" fontId="0" fillId="6" borderId="51" xfId="0" applyNumberFormat="1" applyFill="1" applyBorder="1"/>
    <xf numFmtId="0" fontId="1" fillId="0" borderId="33" xfId="0" applyFont="1" applyBorder="1" applyAlignment="1">
      <alignment horizontal="left" vertical="center" wrapText="1"/>
    </xf>
    <xf numFmtId="164" fontId="1" fillId="0" borderId="33" xfId="0" applyNumberFormat="1" applyFont="1" applyBorder="1"/>
    <xf numFmtId="0" fontId="0" fillId="0" borderId="33" xfId="0" applyBorder="1"/>
    <xf numFmtId="0" fontId="1" fillId="0" borderId="33" xfId="0" applyFont="1" applyBorder="1" applyAlignment="1">
      <alignment horizontal="left" vertical="center"/>
    </xf>
    <xf numFmtId="164" fontId="2" fillId="0" borderId="33" xfId="0" applyNumberFormat="1" applyFont="1" applyBorder="1"/>
    <xf numFmtId="0" fontId="9" fillId="0" borderId="33" xfId="0" applyFont="1" applyBorder="1" applyAlignment="1">
      <alignment horizontal="center" wrapText="1"/>
    </xf>
    <xf numFmtId="164" fontId="1" fillId="0" borderId="0" xfId="0" applyNumberFormat="1" applyFont="1" applyAlignment="1">
      <alignment wrapText="1"/>
    </xf>
    <xf numFmtId="0" fontId="1" fillId="0" borderId="59" xfId="0" applyFont="1" applyBorder="1" applyAlignment="1">
      <alignment horizontal="left" vertical="center"/>
    </xf>
    <xf numFmtId="164" fontId="1" fillId="6" borderId="43" xfId="0" applyNumberFormat="1" applyFont="1" applyFill="1" applyBorder="1"/>
    <xf numFmtId="0" fontId="11" fillId="0" borderId="0" xfId="1" applyFont="1"/>
    <xf numFmtId="0" fontId="1" fillId="4" borderId="33" xfId="0" applyFont="1" applyFill="1" applyBorder="1" applyAlignment="1">
      <alignment vertical="center" wrapText="1"/>
    </xf>
    <xf numFmtId="0" fontId="1" fillId="0" borderId="0" xfId="0" applyFont="1" applyAlignment="1">
      <alignment horizontal="left" vertical="center" wrapText="1"/>
    </xf>
    <xf numFmtId="0" fontId="1" fillId="0" borderId="29" xfId="0" applyFont="1" applyBorder="1" applyAlignment="1">
      <alignment horizontal="left" vertical="center"/>
    </xf>
    <xf numFmtId="0" fontId="1" fillId="7" borderId="29" xfId="0" applyFont="1" applyFill="1" applyBorder="1"/>
    <xf numFmtId="164" fontId="0" fillId="6" borderId="29" xfId="0" applyNumberFormat="1" applyFill="1" applyBorder="1"/>
    <xf numFmtId="0" fontId="1" fillId="7" borderId="29" xfId="0" applyFont="1" applyFill="1" applyBorder="1" applyAlignment="1">
      <alignment vertical="center" wrapText="1"/>
    </xf>
    <xf numFmtId="0" fontId="11" fillId="0" borderId="42" xfId="1" applyFont="1" applyBorder="1"/>
    <xf numFmtId="0" fontId="2" fillId="6" borderId="32" xfId="0" applyFont="1" applyFill="1" applyBorder="1"/>
    <xf numFmtId="0" fontId="1" fillId="0" borderId="43" xfId="0" applyFont="1" applyBorder="1" applyAlignment="1">
      <alignment horizontal="right" wrapText="1"/>
    </xf>
    <xf numFmtId="0" fontId="0" fillId="4" borderId="0" xfId="0" applyFill="1"/>
    <xf numFmtId="0" fontId="0" fillId="4" borderId="0" xfId="0" applyFill="1" applyAlignment="1">
      <alignment horizontal="left"/>
    </xf>
    <xf numFmtId="0" fontId="1" fillId="4" borderId="29" xfId="0" applyFont="1" applyFill="1" applyBorder="1"/>
    <xf numFmtId="0" fontId="1" fillId="4" borderId="29" xfId="0" applyFont="1" applyFill="1" applyBorder="1" applyAlignment="1">
      <alignment horizontal="left"/>
    </xf>
    <xf numFmtId="0" fontId="1" fillId="4" borderId="29" xfId="0" applyFont="1" applyFill="1" applyBorder="1" applyAlignment="1">
      <alignment horizontal="center"/>
    </xf>
    <xf numFmtId="0" fontId="0" fillId="4" borderId="29" xfId="0" applyFill="1" applyBorder="1" applyAlignment="1">
      <alignment horizontal="left"/>
    </xf>
    <xf numFmtId="164" fontId="1" fillId="5" borderId="29" xfId="0" applyNumberFormat="1" applyFont="1" applyFill="1" applyBorder="1" applyAlignment="1">
      <alignment horizontal="center"/>
    </xf>
    <xf numFmtId="0" fontId="1" fillId="6" borderId="29" xfId="0" applyFont="1" applyFill="1" applyBorder="1" applyAlignment="1">
      <alignment horizontal="center"/>
    </xf>
    <xf numFmtId="0" fontId="1" fillId="8" borderId="29" xfId="0" applyFont="1" applyFill="1" applyBorder="1" applyAlignment="1">
      <alignment horizontal="center"/>
    </xf>
    <xf numFmtId="0" fontId="1" fillId="3" borderId="29" xfId="0" applyFont="1" applyFill="1" applyBorder="1" applyAlignment="1">
      <alignment horizontal="left" vertical="top" wrapText="1"/>
    </xf>
    <xf numFmtId="0" fontId="1" fillId="3" borderId="41" xfId="0" applyFont="1" applyFill="1" applyBorder="1" applyAlignment="1">
      <alignment vertical="top" wrapText="1"/>
    </xf>
    <xf numFmtId="0" fontId="1" fillId="0" borderId="30" xfId="0" applyFont="1" applyBorder="1" applyAlignment="1">
      <alignment horizontal="left" vertical="center"/>
    </xf>
    <xf numFmtId="0" fontId="1" fillId="3" borderId="30" xfId="0" applyFont="1" applyFill="1" applyBorder="1" applyAlignment="1">
      <alignment vertical="top" wrapText="1"/>
    </xf>
    <xf numFmtId="0" fontId="1" fillId="0" borderId="0" xfId="0" applyFont="1" applyAlignment="1">
      <alignment horizontal="left" vertical="center"/>
    </xf>
    <xf numFmtId="0" fontId="1" fillId="4" borderId="0" xfId="0" applyFont="1" applyFill="1" applyAlignment="1">
      <alignment vertical="center" wrapText="1"/>
    </xf>
    <xf numFmtId="164" fontId="0" fillId="0" borderId="0" xfId="0" applyNumberFormat="1"/>
    <xf numFmtId="164" fontId="0" fillId="4" borderId="0" xfId="0" applyNumberFormat="1" applyFill="1"/>
    <xf numFmtId="164" fontId="1" fillId="4" borderId="0" xfId="0" applyNumberFormat="1" applyFont="1" applyFill="1"/>
    <xf numFmtId="0" fontId="1" fillId="6" borderId="30" xfId="0" applyFont="1" applyFill="1" applyBorder="1" applyAlignment="1">
      <alignment vertical="center" wrapText="1"/>
    </xf>
    <xf numFmtId="0" fontId="1" fillId="5" borderId="43" xfId="0" applyFont="1" applyFill="1" applyBorder="1"/>
    <xf numFmtId="0" fontId="1" fillId="0" borderId="49" xfId="0" applyFont="1" applyBorder="1" applyAlignment="1">
      <alignment horizontal="right"/>
    </xf>
    <xf numFmtId="0" fontId="1" fillId="0" borderId="30" xfId="0" applyFont="1" applyBorder="1"/>
    <xf numFmtId="0" fontId="1" fillId="0" borderId="32" xfId="0" applyFont="1" applyBorder="1" applyAlignment="1">
      <alignment horizontal="center"/>
    </xf>
    <xf numFmtId="0" fontId="1" fillId="0" borderId="31" xfId="0" applyFont="1" applyBorder="1" applyAlignment="1">
      <alignment horizontal="center"/>
    </xf>
    <xf numFmtId="164" fontId="0" fillId="6" borderId="0" xfId="0" applyNumberFormat="1" applyFill="1"/>
    <xf numFmtId="0" fontId="1" fillId="4" borderId="0" xfId="0" applyFont="1" applyFill="1"/>
    <xf numFmtId="0" fontId="1" fillId="7" borderId="62" xfId="0" applyFont="1" applyFill="1" applyBorder="1"/>
    <xf numFmtId="0" fontId="1" fillId="4" borderId="0" xfId="0" applyFont="1" applyFill="1" applyAlignment="1">
      <alignment wrapText="1"/>
    </xf>
    <xf numFmtId="164" fontId="0" fillId="5" borderId="29" xfId="0" applyNumberFormat="1" applyFill="1" applyBorder="1" applyAlignment="1" applyProtection="1">
      <alignment horizontal="center"/>
      <protection locked="0"/>
    </xf>
    <xf numFmtId="164" fontId="1" fillId="5" borderId="29" xfId="0" applyNumberFormat="1" applyFont="1" applyFill="1" applyBorder="1" applyAlignment="1" applyProtection="1">
      <alignment horizontal="center"/>
      <protection locked="0"/>
    </xf>
    <xf numFmtId="164" fontId="2" fillId="5" borderId="29" xfId="0" applyNumberFormat="1" applyFont="1" applyFill="1" applyBorder="1" applyProtection="1">
      <protection locked="0"/>
    </xf>
    <xf numFmtId="0" fontId="2" fillId="5" borderId="29" xfId="0" applyFont="1" applyFill="1" applyBorder="1" applyProtection="1">
      <protection locked="0"/>
    </xf>
    <xf numFmtId="0" fontId="1" fillId="5" borderId="43" xfId="0" applyFont="1" applyFill="1" applyBorder="1" applyProtection="1">
      <protection locked="0"/>
    </xf>
    <xf numFmtId="164" fontId="0" fillId="5" borderId="29" xfId="0" applyNumberFormat="1" applyFill="1" applyBorder="1" applyProtection="1">
      <protection locked="0"/>
    </xf>
    <xf numFmtId="164" fontId="1" fillId="5" borderId="29" xfId="0" applyNumberFormat="1" applyFont="1" applyFill="1" applyBorder="1" applyProtection="1">
      <protection locked="0"/>
    </xf>
    <xf numFmtId="0" fontId="1" fillId="4" borderId="67" xfId="0" applyFont="1" applyFill="1" applyBorder="1"/>
    <xf numFmtId="0" fontId="0" fillId="0" borderId="68" xfId="0" applyBorder="1"/>
    <xf numFmtId="164" fontId="0" fillId="4" borderId="69" xfId="0" applyNumberFormat="1" applyFill="1" applyBorder="1"/>
    <xf numFmtId="0" fontId="1" fillId="0" borderId="33"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66" xfId="0" applyFont="1" applyBorder="1" applyAlignment="1" applyProtection="1">
      <alignment horizontal="left" vertical="center" wrapText="1"/>
      <protection locked="0"/>
    </xf>
    <xf numFmtId="0" fontId="1" fillId="4" borderId="67" xfId="0" applyFont="1" applyFill="1" applyBorder="1" applyProtection="1">
      <protection locked="0"/>
    </xf>
    <xf numFmtId="0" fontId="0" fillId="0" borderId="68" xfId="0" applyBorder="1" applyProtection="1">
      <protection locked="0"/>
    </xf>
    <xf numFmtId="164" fontId="0" fillId="4" borderId="69" xfId="0" applyNumberFormat="1" applyFill="1" applyBorder="1" applyProtection="1">
      <protection locked="0"/>
    </xf>
    <xf numFmtId="0" fontId="5" fillId="4" borderId="33" xfId="0" applyFont="1" applyFill="1" applyBorder="1" applyAlignment="1">
      <alignment vertical="center"/>
    </xf>
    <xf numFmtId="0" fontId="5" fillId="4" borderId="0" xfId="0" applyFont="1" applyFill="1" applyAlignment="1">
      <alignment vertical="center"/>
    </xf>
    <xf numFmtId="0" fontId="5" fillId="4" borderId="34" xfId="0" applyFont="1" applyFill="1" applyBorder="1" applyAlignment="1">
      <alignment vertical="center" wrapText="1"/>
    </xf>
    <xf numFmtId="164" fontId="0" fillId="6" borderId="45" xfId="0" applyNumberFormat="1" applyFill="1" applyBorder="1"/>
    <xf numFmtId="0" fontId="5" fillId="5" borderId="0" xfId="0" applyFont="1" applyFill="1" applyAlignment="1">
      <alignment vertical="center"/>
    </xf>
    <xf numFmtId="0" fontId="1" fillId="0" borderId="55" xfId="0" applyFont="1" applyBorder="1" applyAlignment="1">
      <alignment horizontal="center"/>
    </xf>
    <xf numFmtId="0" fontId="1" fillId="0" borderId="52" xfId="0" applyFont="1" applyBorder="1" applyAlignment="1">
      <alignment horizontal="center"/>
    </xf>
    <xf numFmtId="0" fontId="1" fillId="0" borderId="53" xfId="0" applyFont="1" applyBorder="1" applyAlignment="1">
      <alignment horizontal="center"/>
    </xf>
    <xf numFmtId="164" fontId="1" fillId="6" borderId="29" xfId="0" applyNumberFormat="1" applyFont="1" applyFill="1" applyBorder="1"/>
    <xf numFmtId="0" fontId="1" fillId="0" borderId="0" xfId="0" applyFont="1" applyAlignment="1">
      <alignment horizontal="right" wrapText="1"/>
    </xf>
    <xf numFmtId="0" fontId="1" fillId="0" borderId="0" xfId="0" applyFont="1" applyAlignment="1">
      <alignment horizontal="right"/>
    </xf>
    <xf numFmtId="164" fontId="2" fillId="6" borderId="30" xfId="0" applyNumberFormat="1" applyFont="1" applyFill="1" applyBorder="1"/>
    <xf numFmtId="164" fontId="2" fillId="6" borderId="56" xfId="0" applyNumberFormat="1" applyFont="1" applyFill="1" applyBorder="1"/>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center" vertical="center"/>
    </xf>
    <xf numFmtId="0" fontId="1" fillId="0" borderId="54"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54" xfId="0" applyFont="1" applyBorder="1" applyAlignment="1">
      <alignment horizontal="left" vertical="center" wrapText="1"/>
    </xf>
    <xf numFmtId="0" fontId="1" fillId="0" borderId="32" xfId="0" applyFont="1" applyBorder="1" applyAlignment="1">
      <alignment horizontal="left" vertical="center" wrapText="1"/>
    </xf>
    <xf numFmtId="0" fontId="1" fillId="0" borderId="56" xfId="0" applyFont="1" applyBorder="1" applyAlignment="1">
      <alignment horizontal="left" vertical="center" wrapText="1"/>
    </xf>
    <xf numFmtId="0" fontId="1" fillId="6" borderId="30" xfId="0" applyFont="1" applyFill="1" applyBorder="1" applyAlignment="1">
      <alignment horizontal="center" vertical="center" wrapText="1"/>
    </xf>
    <xf numFmtId="0" fontId="1" fillId="6" borderId="56" xfId="0" applyFont="1" applyFill="1" applyBorder="1" applyAlignment="1">
      <alignment horizontal="center" vertical="center" wrapText="1"/>
    </xf>
    <xf numFmtId="0" fontId="9" fillId="0" borderId="0" xfId="0" applyFont="1" applyAlignment="1">
      <alignment horizontal="center" wrapText="1"/>
    </xf>
    <xf numFmtId="0" fontId="9" fillId="0" borderId="34" xfId="0" applyFont="1" applyBorder="1" applyAlignment="1">
      <alignment horizontal="center" wrapText="1"/>
    </xf>
    <xf numFmtId="0" fontId="1" fillId="0" borderId="30" xfId="0" applyFont="1" applyBorder="1" applyAlignment="1">
      <alignment horizontal="left" vertical="center" wrapText="1"/>
    </xf>
    <xf numFmtId="0" fontId="1" fillId="0" borderId="55" xfId="0" applyFont="1" applyBorder="1" applyAlignment="1">
      <alignment horizontal="right"/>
    </xf>
    <xf numFmtId="0" fontId="1" fillId="0" borderId="52" xfId="0" applyFont="1" applyBorder="1" applyAlignment="1">
      <alignment horizontal="right"/>
    </xf>
    <xf numFmtId="0" fontId="1" fillId="0" borderId="53" xfId="0" applyFont="1" applyBorder="1" applyAlignment="1">
      <alignment horizontal="right"/>
    </xf>
    <xf numFmtId="0" fontId="1" fillId="0" borderId="58" xfId="0" applyFont="1" applyBorder="1" applyAlignment="1">
      <alignment horizontal="right"/>
    </xf>
    <xf numFmtId="0" fontId="1" fillId="0" borderId="63"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1" fillId="0" borderId="65"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54" xfId="0" applyFont="1" applyBorder="1" applyAlignment="1">
      <alignment horizontal="center" vertical="center"/>
    </xf>
    <xf numFmtId="0" fontId="1" fillId="4" borderId="30" xfId="0" applyFont="1" applyFill="1" applyBorder="1" applyAlignment="1">
      <alignment horizontal="center"/>
    </xf>
    <xf numFmtId="0" fontId="1" fillId="4" borderId="31" xfId="0" applyFont="1" applyFill="1" applyBorder="1" applyAlignment="1">
      <alignment horizontal="center"/>
    </xf>
    <xf numFmtId="0" fontId="8" fillId="7" borderId="60" xfId="0" applyFont="1" applyFill="1" applyBorder="1" applyAlignment="1">
      <alignment wrapText="1"/>
    </xf>
    <xf numFmtId="0" fontId="8" fillId="7" borderId="45" xfId="0" applyFont="1" applyFill="1" applyBorder="1" applyAlignment="1">
      <alignment wrapText="1"/>
    </xf>
    <xf numFmtId="164" fontId="1" fillId="7" borderId="61" xfId="0" applyNumberFormat="1" applyFont="1" applyFill="1" applyBorder="1"/>
    <xf numFmtId="0" fontId="1" fillId="7" borderId="47" xfId="0" applyFont="1" applyFill="1" applyBorder="1"/>
    <xf numFmtId="0" fontId="1" fillId="8" borderId="29" xfId="0" applyFont="1" applyFill="1" applyBorder="1" applyAlignment="1">
      <alignment horizontal="center" wrapText="1"/>
    </xf>
    <xf numFmtId="0" fontId="1" fillId="8" borderId="30" xfId="0" applyFont="1" applyFill="1" applyBorder="1" applyAlignment="1">
      <alignment horizontal="center"/>
    </xf>
    <xf numFmtId="0" fontId="1" fillId="8" borderId="31" xfId="0" applyFont="1" applyFill="1" applyBorder="1" applyAlignment="1">
      <alignment horizontal="center"/>
    </xf>
    <xf numFmtId="0" fontId="0" fillId="6" borderId="30" xfId="0" applyFill="1" applyBorder="1" applyAlignment="1">
      <alignment horizontal="center"/>
    </xf>
    <xf numFmtId="0" fontId="0" fillId="6" borderId="31" xfId="0" applyFill="1" applyBorder="1" applyAlignment="1">
      <alignment horizontal="center"/>
    </xf>
    <xf numFmtId="164" fontId="0" fillId="6" borderId="30" xfId="0" applyNumberFormat="1" applyFill="1" applyBorder="1" applyAlignment="1">
      <alignment horizontal="center"/>
    </xf>
    <xf numFmtId="164" fontId="0" fillId="6" borderId="31" xfId="0" applyNumberFormat="1" applyFill="1" applyBorder="1" applyAlignment="1">
      <alignment horizontal="center"/>
    </xf>
    <xf numFmtId="164" fontId="1" fillId="6" borderId="30" xfId="0" applyNumberFormat="1" applyFont="1" applyFill="1" applyBorder="1" applyAlignment="1">
      <alignment horizontal="center"/>
    </xf>
    <xf numFmtId="164" fontId="1" fillId="6" borderId="31" xfId="0" applyNumberFormat="1" applyFont="1" applyFill="1" applyBorder="1" applyAlignment="1">
      <alignment horizontal="center"/>
    </xf>
    <xf numFmtId="0" fontId="5" fillId="4" borderId="35" xfId="0" applyFont="1" applyFill="1" applyBorder="1" applyAlignment="1">
      <alignment vertical="center" wrapText="1"/>
    </xf>
    <xf numFmtId="0" fontId="5" fillId="4" borderId="36" xfId="0" applyFont="1" applyFill="1" applyBorder="1" applyAlignment="1">
      <alignment vertical="center" wrapText="1"/>
    </xf>
    <xf numFmtId="0" fontId="5" fillId="4" borderId="37" xfId="0" applyFont="1" applyFill="1" applyBorder="1" applyAlignment="1">
      <alignment vertical="center" wrapText="1"/>
    </xf>
    <xf numFmtId="0" fontId="3" fillId="0" borderId="15"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0" xfId="0" applyFont="1" applyAlignment="1">
      <alignment horizontal="center" vertical="center" wrapText="1"/>
    </xf>
    <xf numFmtId="0" fontId="5" fillId="4" borderId="33" xfId="0" applyFont="1" applyFill="1" applyBorder="1" applyAlignment="1">
      <alignment vertical="center" wrapText="1"/>
    </xf>
    <xf numFmtId="0" fontId="5" fillId="4" borderId="0" xfId="0" applyFont="1" applyFill="1" applyAlignment="1">
      <alignment vertical="center" wrapText="1"/>
    </xf>
    <xf numFmtId="0" fontId="5" fillId="4" borderId="8" xfId="0" applyFont="1" applyFill="1" applyBorder="1" applyAlignment="1">
      <alignment vertical="center" wrapText="1"/>
    </xf>
    <xf numFmtId="0" fontId="6" fillId="4" borderId="33" xfId="0" applyFont="1" applyFill="1" applyBorder="1" applyAlignment="1">
      <alignment vertical="center" wrapText="1"/>
    </xf>
    <xf numFmtId="0" fontId="6" fillId="4" borderId="0" xfId="0" applyFont="1" applyFill="1" applyAlignment="1">
      <alignment vertical="center" wrapText="1"/>
    </xf>
    <xf numFmtId="0" fontId="6" fillId="4" borderId="8" xfId="0" applyFont="1" applyFill="1" applyBorder="1" applyAlignment="1">
      <alignment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 fillId="4" borderId="0" xfId="0" applyFont="1" applyFill="1" applyAlignment="1">
      <alignment horizontal="right"/>
    </xf>
    <xf numFmtId="0" fontId="1" fillId="0" borderId="56" xfId="0" applyFont="1" applyBorder="1" applyAlignment="1">
      <alignment horizontal="center" vertical="center"/>
    </xf>
    <xf numFmtId="0" fontId="1" fillId="0" borderId="35"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66" xfId="0" applyFont="1" applyBorder="1" applyAlignment="1" applyProtection="1">
      <alignment horizontal="left" vertical="center" wrapText="1"/>
      <protection locked="0"/>
    </xf>
    <xf numFmtId="164" fontId="2" fillId="6" borderId="32" xfId="0" applyNumberFormat="1" applyFont="1" applyFill="1" applyBorder="1"/>
    <xf numFmtId="164" fontId="11" fillId="6" borderId="30" xfId="0" applyNumberFormat="1" applyFont="1" applyFill="1" applyBorder="1"/>
    <xf numFmtId="164" fontId="11" fillId="6" borderId="32" xfId="0" applyNumberFormat="1" applyFont="1" applyFill="1" applyBorder="1"/>
    <xf numFmtId="0" fontId="1" fillId="7" borderId="49" xfId="0" applyFont="1" applyFill="1" applyBorder="1"/>
    <xf numFmtId="0" fontId="1" fillId="7" borderId="46" xfId="0" applyFont="1" applyFill="1" applyBorder="1"/>
    <xf numFmtId="164" fontId="0" fillId="7" borderId="49" xfId="0" applyNumberFormat="1" applyFill="1" applyBorder="1"/>
    <xf numFmtId="164" fontId="0" fillId="7" borderId="46" xfId="0" applyNumberFormat="1" applyFill="1" applyBorder="1"/>
    <xf numFmtId="164" fontId="1" fillId="6" borderId="29" xfId="0" applyNumberFormat="1" applyFont="1" applyFill="1" applyBorder="1" applyAlignment="1">
      <alignment horizontal="center"/>
    </xf>
    <xf numFmtId="0" fontId="1" fillId="0" borderId="29" xfId="0" applyFont="1" applyBorder="1" applyAlignment="1">
      <alignment horizontal="center" vertical="center"/>
    </xf>
    <xf numFmtId="0" fontId="1" fillId="0" borderId="29" xfId="0" applyFont="1" applyBorder="1" applyAlignment="1">
      <alignment horizontal="left" vertical="center" wrapText="1"/>
    </xf>
    <xf numFmtId="0" fontId="1" fillId="0" borderId="43" xfId="0" applyFont="1" applyBorder="1" applyAlignment="1">
      <alignment horizontal="right"/>
    </xf>
    <xf numFmtId="0" fontId="1" fillId="3" borderId="30" xfId="0" applyFont="1" applyFill="1" applyBorder="1" applyAlignment="1">
      <alignment vertical="center" wrapText="1"/>
    </xf>
    <xf numFmtId="0" fontId="1" fillId="3" borderId="32"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A00F-1D04-4981-AD07-F4F35A318936}">
  <sheetPr codeName="Sheet1"/>
  <dimension ref="A2:I84"/>
  <sheetViews>
    <sheetView workbookViewId="0">
      <selection activeCell="J16" sqref="J16"/>
    </sheetView>
  </sheetViews>
  <sheetFormatPr defaultRowHeight="14.25" x14ac:dyDescent="0.45"/>
  <cols>
    <col min="2" max="2" width="12.06640625" customWidth="1"/>
    <col min="3" max="3" width="18.46484375" customWidth="1"/>
    <col min="4" max="4" width="19.59765625" customWidth="1"/>
    <col min="5" max="5" width="18.53125" customWidth="1"/>
    <col min="6" max="6" width="26" customWidth="1"/>
  </cols>
  <sheetData>
    <row r="2" spans="1:6" x14ac:dyDescent="0.45">
      <c r="A2" t="s">
        <v>460</v>
      </c>
      <c r="B2" s="143" t="s">
        <v>458</v>
      </c>
      <c r="C2" s="144"/>
      <c r="D2" s="144"/>
      <c r="E2" s="144"/>
      <c r="F2" s="147"/>
    </row>
    <row r="3" spans="1:6" x14ac:dyDescent="0.45">
      <c r="A3" t="s">
        <v>461</v>
      </c>
      <c r="B3" s="144" t="s">
        <v>462</v>
      </c>
      <c r="C3" s="144"/>
      <c r="D3" s="144"/>
      <c r="E3" s="144"/>
      <c r="F3" s="147"/>
    </row>
    <row r="5" spans="1:6" ht="26.65" thickBot="1" x14ac:dyDescent="0.5">
      <c r="B5" s="6" t="s">
        <v>5</v>
      </c>
      <c r="C5" s="7" t="s">
        <v>6</v>
      </c>
      <c r="D5" s="7" t="s">
        <v>7</v>
      </c>
      <c r="E5" s="7" t="s">
        <v>8</v>
      </c>
      <c r="F5" s="8" t="s">
        <v>9</v>
      </c>
    </row>
    <row r="6" spans="1:6" ht="25.5" customHeight="1" thickBot="1" x14ac:dyDescent="0.5">
      <c r="B6" s="200" t="s">
        <v>10</v>
      </c>
      <c r="C6" s="1" t="s">
        <v>11</v>
      </c>
      <c r="D6" s="2">
        <v>72</v>
      </c>
      <c r="E6" s="2">
        <v>3</v>
      </c>
      <c r="F6" s="9"/>
    </row>
    <row r="7" spans="1:6" ht="14.65" thickBot="1" x14ac:dyDescent="0.5">
      <c r="B7" s="201"/>
      <c r="C7" s="1" t="s">
        <v>14</v>
      </c>
      <c r="D7" s="2">
        <v>145</v>
      </c>
      <c r="E7" s="2">
        <v>5</v>
      </c>
      <c r="F7" s="10" t="s">
        <v>13</v>
      </c>
    </row>
    <row r="8" spans="1:6" ht="14.65" thickBot="1" x14ac:dyDescent="0.5">
      <c r="B8" s="201"/>
      <c r="C8" s="1" t="s">
        <v>16</v>
      </c>
      <c r="D8" s="2">
        <v>74</v>
      </c>
      <c r="E8" s="2">
        <v>5</v>
      </c>
      <c r="F8" s="10"/>
    </row>
    <row r="9" spans="1:6" ht="14.65" thickBot="1" x14ac:dyDescent="0.5">
      <c r="B9" s="201"/>
      <c r="C9" s="1" t="s">
        <v>17</v>
      </c>
      <c r="D9" s="2">
        <v>152</v>
      </c>
      <c r="E9" s="2">
        <v>7</v>
      </c>
      <c r="F9" s="11"/>
    </row>
    <row r="10" spans="1:6" ht="14.65" thickBot="1" x14ac:dyDescent="0.5">
      <c r="B10" s="201"/>
      <c r="C10" s="1" t="s">
        <v>18</v>
      </c>
      <c r="D10" s="2">
        <v>52</v>
      </c>
      <c r="E10" s="2">
        <v>0</v>
      </c>
      <c r="F10" s="11"/>
    </row>
    <row r="11" spans="1:6" ht="25.9" thickBot="1" x14ac:dyDescent="0.5">
      <c r="B11" s="201"/>
      <c r="C11" s="1" t="s">
        <v>19</v>
      </c>
      <c r="D11" s="2">
        <v>39</v>
      </c>
      <c r="E11" s="2">
        <v>9</v>
      </c>
      <c r="F11" s="11"/>
    </row>
    <row r="12" spans="1:6" ht="14.65" thickBot="1" x14ac:dyDescent="0.5">
      <c r="B12" s="201"/>
      <c r="C12" s="1" t="s">
        <v>22</v>
      </c>
      <c r="D12" s="2">
        <v>142</v>
      </c>
      <c r="E12" s="2">
        <v>11</v>
      </c>
      <c r="F12" s="11"/>
    </row>
    <row r="13" spans="1:6" ht="14.65" thickBot="1" x14ac:dyDescent="0.5">
      <c r="B13" s="201"/>
      <c r="C13" s="1" t="s">
        <v>23</v>
      </c>
      <c r="D13" s="2">
        <v>60</v>
      </c>
      <c r="E13" s="2">
        <v>3</v>
      </c>
      <c r="F13" s="12"/>
    </row>
    <row r="14" spans="1:6" ht="14.55" customHeight="1" x14ac:dyDescent="0.45">
      <c r="B14" s="201"/>
      <c r="C14" s="3" t="s">
        <v>123</v>
      </c>
      <c r="D14" s="14">
        <f>SUM(D6:D13)</f>
        <v>736</v>
      </c>
      <c r="E14" s="14">
        <f>SUM(E6:E13)</f>
        <v>43</v>
      </c>
      <c r="F14" s="15"/>
    </row>
    <row r="15" spans="1:6" x14ac:dyDescent="0.45">
      <c r="B15" s="201"/>
      <c r="C15" s="4" t="s">
        <v>124</v>
      </c>
      <c r="D15" s="219">
        <f>SUM(D14:E14)</f>
        <v>779</v>
      </c>
      <c r="E15" s="219"/>
      <c r="F15" s="18"/>
    </row>
    <row r="16" spans="1:6" ht="14.65" thickBot="1" x14ac:dyDescent="0.5">
      <c r="B16" s="202"/>
      <c r="C16" s="5"/>
      <c r="D16" s="16"/>
      <c r="E16" s="16"/>
      <c r="F16" s="17"/>
    </row>
    <row r="17" spans="2:6" ht="25.5" customHeight="1" thickBot="1" x14ac:dyDescent="0.5">
      <c r="B17" s="200" t="s">
        <v>24</v>
      </c>
      <c r="C17" s="1" t="s">
        <v>25</v>
      </c>
      <c r="D17" s="2" t="s">
        <v>26</v>
      </c>
      <c r="E17" s="2" t="s">
        <v>15</v>
      </c>
      <c r="F17" s="9"/>
    </row>
    <row r="18" spans="2:6" ht="14.65" thickBot="1" x14ac:dyDescent="0.5">
      <c r="B18" s="201"/>
      <c r="C18" s="1" t="s">
        <v>28</v>
      </c>
      <c r="D18" s="2" t="s">
        <v>29</v>
      </c>
      <c r="E18" s="2" t="s">
        <v>30</v>
      </c>
      <c r="F18" s="13" t="s">
        <v>27</v>
      </c>
    </row>
    <row r="19" spans="2:6" ht="14.65" thickBot="1" x14ac:dyDescent="0.5">
      <c r="B19" s="201"/>
      <c r="C19" s="1" t="s">
        <v>31</v>
      </c>
      <c r="D19" s="2" t="s">
        <v>32</v>
      </c>
      <c r="E19" s="2" t="s">
        <v>30</v>
      </c>
      <c r="F19" s="11"/>
    </row>
    <row r="20" spans="2:6" ht="25.9" thickBot="1" x14ac:dyDescent="0.5">
      <c r="B20" s="201"/>
      <c r="C20" s="1" t="s">
        <v>33</v>
      </c>
      <c r="D20" s="2" t="s">
        <v>34</v>
      </c>
      <c r="E20" s="2" t="s">
        <v>35</v>
      </c>
      <c r="F20" s="11"/>
    </row>
    <row r="21" spans="2:6" ht="14.65" thickBot="1" x14ac:dyDescent="0.5">
      <c r="B21" s="201"/>
      <c r="C21" s="1" t="s">
        <v>36</v>
      </c>
      <c r="D21" s="2" t="s">
        <v>37</v>
      </c>
      <c r="E21" s="2" t="s">
        <v>35</v>
      </c>
      <c r="F21" s="12"/>
    </row>
    <row r="22" spans="2:6" x14ac:dyDescent="0.45">
      <c r="B22" s="201"/>
      <c r="C22" s="203" t="s">
        <v>38</v>
      </c>
      <c r="D22" s="204"/>
      <c r="E22" s="204"/>
      <c r="F22" s="226"/>
    </row>
    <row r="23" spans="2:6" ht="14.65" thickBot="1" x14ac:dyDescent="0.5">
      <c r="B23" s="202"/>
      <c r="C23" s="206"/>
      <c r="D23" s="207"/>
      <c r="E23" s="207"/>
      <c r="F23" s="227"/>
    </row>
    <row r="24" spans="2:6" ht="14.65" thickBot="1" x14ac:dyDescent="0.5">
      <c r="B24" s="200" t="s">
        <v>39</v>
      </c>
      <c r="C24" s="1" t="s">
        <v>40</v>
      </c>
      <c r="D24" s="2" t="s">
        <v>41</v>
      </c>
      <c r="E24" s="2" t="s">
        <v>21</v>
      </c>
      <c r="F24" s="9"/>
    </row>
    <row r="25" spans="2:6" ht="14.65" thickBot="1" x14ac:dyDescent="0.5">
      <c r="B25" s="201"/>
      <c r="C25" s="1" t="s">
        <v>43</v>
      </c>
      <c r="D25" s="2" t="s">
        <v>44</v>
      </c>
      <c r="E25" s="2" t="s">
        <v>45</v>
      </c>
      <c r="F25" s="10"/>
    </row>
    <row r="26" spans="2:6" ht="14.65" thickBot="1" x14ac:dyDescent="0.5">
      <c r="B26" s="201"/>
      <c r="C26" s="1" t="s">
        <v>46</v>
      </c>
      <c r="D26" s="2" t="s">
        <v>47</v>
      </c>
      <c r="E26" s="2" t="s">
        <v>48</v>
      </c>
      <c r="F26" s="13" t="s">
        <v>42</v>
      </c>
    </row>
    <row r="27" spans="2:6" ht="14.65" thickBot="1" x14ac:dyDescent="0.5">
      <c r="B27" s="201"/>
      <c r="C27" s="1" t="s">
        <v>49</v>
      </c>
      <c r="D27" s="2" t="s">
        <v>50</v>
      </c>
      <c r="E27" s="2" t="s">
        <v>48</v>
      </c>
      <c r="F27" s="11"/>
    </row>
    <row r="28" spans="2:6" ht="14.65" thickBot="1" x14ac:dyDescent="0.5">
      <c r="B28" s="201"/>
      <c r="C28" s="1" t="s">
        <v>51</v>
      </c>
      <c r="D28" s="2" t="s">
        <v>52</v>
      </c>
      <c r="E28" s="2" t="s">
        <v>12</v>
      </c>
      <c r="F28" s="12"/>
    </row>
    <row r="29" spans="2:6" x14ac:dyDescent="0.45">
      <c r="B29" s="201"/>
      <c r="C29" s="203" t="s">
        <v>53</v>
      </c>
      <c r="D29" s="204"/>
      <c r="E29" s="204"/>
      <c r="F29" s="226"/>
    </row>
    <row r="30" spans="2:6" ht="14.65" thickBot="1" x14ac:dyDescent="0.5">
      <c r="B30" s="202"/>
      <c r="C30" s="206"/>
      <c r="D30" s="207"/>
      <c r="E30" s="207"/>
      <c r="F30" s="227"/>
    </row>
    <row r="31" spans="2:6" ht="14.65" thickBot="1" x14ac:dyDescent="0.5">
      <c r="B31" s="200" t="s">
        <v>54</v>
      </c>
      <c r="C31" s="1" t="s">
        <v>55</v>
      </c>
      <c r="D31" s="2" t="s">
        <v>56</v>
      </c>
      <c r="E31" s="2" t="s">
        <v>35</v>
      </c>
      <c r="F31" s="9"/>
    </row>
    <row r="32" spans="2:6" ht="14.65" thickBot="1" x14ac:dyDescent="0.5">
      <c r="B32" s="201"/>
      <c r="C32" s="1" t="s">
        <v>58</v>
      </c>
      <c r="D32" s="2" t="s">
        <v>59</v>
      </c>
      <c r="E32" s="2" t="s">
        <v>48</v>
      </c>
      <c r="F32" s="13" t="s">
        <v>57</v>
      </c>
    </row>
    <row r="33" spans="2:6" ht="14.65" thickBot="1" x14ac:dyDescent="0.5">
      <c r="B33" s="201"/>
      <c r="C33" s="1" t="s">
        <v>60</v>
      </c>
      <c r="D33" s="2" t="s">
        <v>20</v>
      </c>
      <c r="E33" s="2" t="s">
        <v>30</v>
      </c>
      <c r="F33" s="11"/>
    </row>
    <row r="34" spans="2:6" ht="14.65" thickBot="1" x14ac:dyDescent="0.5">
      <c r="B34" s="201"/>
      <c r="C34" s="1" t="s">
        <v>61</v>
      </c>
      <c r="D34" s="2" t="s">
        <v>26</v>
      </c>
      <c r="E34" s="2" t="s">
        <v>30</v>
      </c>
      <c r="F34" s="11"/>
    </row>
    <row r="35" spans="2:6" ht="14.65" thickBot="1" x14ac:dyDescent="0.5">
      <c r="B35" s="201"/>
      <c r="C35" s="1" t="s">
        <v>62</v>
      </c>
      <c r="D35" s="2" t="s">
        <v>63</v>
      </c>
      <c r="E35" s="2" t="s">
        <v>35</v>
      </c>
      <c r="F35" s="11"/>
    </row>
    <row r="36" spans="2:6" ht="14.65" thickBot="1" x14ac:dyDescent="0.5">
      <c r="B36" s="201"/>
      <c r="C36" s="1" t="s">
        <v>64</v>
      </c>
      <c r="D36" s="2" t="s">
        <v>65</v>
      </c>
      <c r="E36" s="2" t="s">
        <v>30</v>
      </c>
      <c r="F36" s="11"/>
    </row>
    <row r="37" spans="2:6" ht="14.65" thickBot="1" x14ac:dyDescent="0.5">
      <c r="B37" s="201"/>
      <c r="C37" s="1" t="s">
        <v>66</v>
      </c>
      <c r="D37" s="2" t="s">
        <v>67</v>
      </c>
      <c r="E37" s="2" t="s">
        <v>12</v>
      </c>
      <c r="F37" s="11"/>
    </row>
    <row r="38" spans="2:6" ht="14.65" thickBot="1" x14ac:dyDescent="0.5">
      <c r="B38" s="201"/>
      <c r="C38" s="1" t="s">
        <v>68</v>
      </c>
      <c r="D38" s="2" t="s">
        <v>69</v>
      </c>
      <c r="E38" s="2" t="s">
        <v>35</v>
      </c>
      <c r="F38" s="11"/>
    </row>
    <row r="39" spans="2:6" ht="14.65" thickBot="1" x14ac:dyDescent="0.5">
      <c r="B39" s="201"/>
      <c r="C39" s="1" t="s">
        <v>70</v>
      </c>
      <c r="D39" s="2" t="s">
        <v>71</v>
      </c>
      <c r="E39" s="2" t="s">
        <v>35</v>
      </c>
      <c r="F39" s="11"/>
    </row>
    <row r="40" spans="2:6" ht="14.65" thickBot="1" x14ac:dyDescent="0.5">
      <c r="B40" s="201"/>
      <c r="C40" s="1" t="s">
        <v>72</v>
      </c>
      <c r="D40" s="2" t="s">
        <v>73</v>
      </c>
      <c r="E40" s="2" t="s">
        <v>35</v>
      </c>
      <c r="F40" s="11"/>
    </row>
    <row r="41" spans="2:6" ht="14.65" thickBot="1" x14ac:dyDescent="0.5">
      <c r="B41" s="201"/>
      <c r="C41" s="1" t="s">
        <v>74</v>
      </c>
      <c r="D41" s="2" t="s">
        <v>75</v>
      </c>
      <c r="E41" s="2" t="s">
        <v>35</v>
      </c>
      <c r="F41" s="12"/>
    </row>
    <row r="42" spans="2:6" x14ac:dyDescent="0.45">
      <c r="B42" s="201"/>
      <c r="C42" s="203" t="s">
        <v>76</v>
      </c>
      <c r="D42" s="204"/>
      <c r="E42" s="204"/>
      <c r="F42" s="226"/>
    </row>
    <row r="43" spans="2:6" ht="14.65" thickBot="1" x14ac:dyDescent="0.5">
      <c r="B43" s="202"/>
      <c r="C43" s="206"/>
      <c r="D43" s="207"/>
      <c r="E43" s="207"/>
      <c r="F43" s="227"/>
    </row>
    <row r="44" spans="2:6" ht="14.65" thickBot="1" x14ac:dyDescent="0.5">
      <c r="B44" s="200" t="s">
        <v>77</v>
      </c>
      <c r="C44" s="1" t="s">
        <v>78</v>
      </c>
      <c r="D44" s="2" t="s">
        <v>79</v>
      </c>
      <c r="E44" s="2" t="s">
        <v>80</v>
      </c>
      <c r="F44" s="9"/>
    </row>
    <row r="45" spans="2:6" ht="14.65" thickBot="1" x14ac:dyDescent="0.5">
      <c r="B45" s="201"/>
      <c r="C45" s="1" t="s">
        <v>82</v>
      </c>
      <c r="D45" s="2" t="s">
        <v>83</v>
      </c>
      <c r="E45" s="2" t="s">
        <v>48</v>
      </c>
      <c r="F45" s="13" t="s">
        <v>81</v>
      </c>
    </row>
    <row r="46" spans="2:6" ht="14.65" thickBot="1" x14ac:dyDescent="0.5">
      <c r="B46" s="201"/>
      <c r="C46" s="1" t="s">
        <v>84</v>
      </c>
      <c r="D46" s="2" t="s">
        <v>85</v>
      </c>
      <c r="E46" s="2" t="s">
        <v>12</v>
      </c>
      <c r="F46" s="11"/>
    </row>
    <row r="47" spans="2:6" ht="14.65" thickBot="1" x14ac:dyDescent="0.5">
      <c r="B47" s="201"/>
      <c r="C47" s="1" t="s">
        <v>86</v>
      </c>
      <c r="D47" s="2" t="s">
        <v>87</v>
      </c>
      <c r="E47" s="2" t="s">
        <v>48</v>
      </c>
      <c r="F47" s="11"/>
    </row>
    <row r="48" spans="2:6" ht="14.65" thickBot="1" x14ac:dyDescent="0.5">
      <c r="B48" s="201"/>
      <c r="C48" s="1" t="s">
        <v>88</v>
      </c>
      <c r="D48" s="2" t="s">
        <v>89</v>
      </c>
      <c r="E48" s="2" t="s">
        <v>12</v>
      </c>
      <c r="F48" s="11"/>
    </row>
    <row r="49" spans="2:6" x14ac:dyDescent="0.45">
      <c r="B49" s="201"/>
      <c r="C49" s="228" t="s">
        <v>90</v>
      </c>
      <c r="D49" s="214"/>
      <c r="E49" s="229"/>
      <c r="F49" s="11"/>
    </row>
    <row r="50" spans="2:6" ht="14.65" thickBot="1" x14ac:dyDescent="0.5">
      <c r="B50" s="202"/>
      <c r="C50" s="230"/>
      <c r="D50" s="231"/>
      <c r="E50" s="232"/>
      <c r="F50" s="12"/>
    </row>
    <row r="51" spans="2:6" ht="14.65" thickBot="1" x14ac:dyDescent="0.5">
      <c r="B51" s="200" t="s">
        <v>91</v>
      </c>
      <c r="C51" s="1" t="s">
        <v>92</v>
      </c>
      <c r="D51" s="2" t="s">
        <v>93</v>
      </c>
      <c r="E51" s="2" t="s">
        <v>94</v>
      </c>
      <c r="F51" s="9"/>
    </row>
    <row r="52" spans="2:6" ht="14.65" thickBot="1" x14ac:dyDescent="0.5">
      <c r="B52" s="201"/>
      <c r="C52" s="1" t="s">
        <v>95</v>
      </c>
      <c r="D52" s="2" t="s">
        <v>71</v>
      </c>
      <c r="E52" s="2" t="s">
        <v>96</v>
      </c>
      <c r="F52" s="13" t="s">
        <v>27</v>
      </c>
    </row>
    <row r="53" spans="2:6" ht="14.65" thickBot="1" x14ac:dyDescent="0.5">
      <c r="B53" s="202"/>
      <c r="C53" s="1" t="s">
        <v>97</v>
      </c>
      <c r="D53" s="2" t="s">
        <v>34</v>
      </c>
      <c r="E53" s="2" t="s">
        <v>98</v>
      </c>
      <c r="F53" s="12"/>
    </row>
    <row r="54" spans="2:6" x14ac:dyDescent="0.45">
      <c r="B54" s="233" t="s">
        <v>99</v>
      </c>
      <c r="C54" s="204"/>
      <c r="D54" s="204"/>
      <c r="E54" s="204"/>
      <c r="F54" s="226"/>
    </row>
    <row r="55" spans="2:6" ht="14.65" thickBot="1" x14ac:dyDescent="0.5">
      <c r="B55" s="234"/>
      <c r="C55" s="207"/>
      <c r="D55" s="207"/>
      <c r="E55" s="207"/>
      <c r="F55" s="227"/>
    </row>
    <row r="56" spans="2:6" ht="14.65" thickBot="1" x14ac:dyDescent="0.5">
      <c r="B56" s="200" t="s">
        <v>100</v>
      </c>
      <c r="C56" s="1" t="s">
        <v>101</v>
      </c>
      <c r="D56" s="2" t="s">
        <v>98</v>
      </c>
      <c r="E56" s="2" t="s">
        <v>80</v>
      </c>
      <c r="F56" s="9"/>
    </row>
    <row r="57" spans="2:6" ht="14.65" thickBot="1" x14ac:dyDescent="0.5">
      <c r="B57" s="201"/>
      <c r="C57" s="1" t="s">
        <v>103</v>
      </c>
      <c r="D57" s="2" t="s">
        <v>20</v>
      </c>
      <c r="E57" s="2" t="s">
        <v>15</v>
      </c>
      <c r="F57" s="13" t="s">
        <v>102</v>
      </c>
    </row>
    <row r="58" spans="2:6" ht="14.65" thickBot="1" x14ac:dyDescent="0.5">
      <c r="B58" s="201"/>
      <c r="C58" s="1" t="s">
        <v>104</v>
      </c>
      <c r="D58" s="2" t="s">
        <v>105</v>
      </c>
      <c r="E58" s="2" t="s">
        <v>106</v>
      </c>
      <c r="F58" s="11"/>
    </row>
    <row r="59" spans="2:6" ht="14.65" thickBot="1" x14ac:dyDescent="0.5">
      <c r="B59" s="201"/>
      <c r="C59" s="1" t="s">
        <v>107</v>
      </c>
      <c r="D59" s="2" t="s">
        <v>108</v>
      </c>
      <c r="E59" s="2" t="s">
        <v>48</v>
      </c>
      <c r="F59" s="11"/>
    </row>
    <row r="60" spans="2:6" ht="14.65" thickBot="1" x14ac:dyDescent="0.5">
      <c r="B60" s="201"/>
      <c r="C60" s="1" t="s">
        <v>109</v>
      </c>
      <c r="D60" s="2" t="s">
        <v>94</v>
      </c>
      <c r="E60" s="2" t="s">
        <v>110</v>
      </c>
      <c r="F60" s="11"/>
    </row>
    <row r="61" spans="2:6" x14ac:dyDescent="0.45">
      <c r="B61" s="201"/>
      <c r="C61" s="203" t="s">
        <v>111</v>
      </c>
      <c r="D61" s="204"/>
      <c r="E61" s="205"/>
      <c r="F61" s="11"/>
    </row>
    <row r="62" spans="2:6" ht="14.65" thickBot="1" x14ac:dyDescent="0.5">
      <c r="B62" s="202"/>
      <c r="C62" s="206"/>
      <c r="D62" s="207"/>
      <c r="E62" s="208"/>
      <c r="F62" s="12"/>
    </row>
    <row r="63" spans="2:6" ht="14.65" thickBot="1" x14ac:dyDescent="0.5">
      <c r="B63" s="200" t="s">
        <v>112</v>
      </c>
      <c r="C63" s="1" t="s">
        <v>113</v>
      </c>
      <c r="D63" s="2" t="s">
        <v>114</v>
      </c>
      <c r="E63" s="2" t="s">
        <v>21</v>
      </c>
      <c r="F63" s="9"/>
    </row>
    <row r="64" spans="2:6" ht="14.65" thickBot="1" x14ac:dyDescent="0.5">
      <c r="B64" s="201"/>
      <c r="C64" s="1" t="s">
        <v>115</v>
      </c>
      <c r="D64" s="2" t="s">
        <v>116</v>
      </c>
      <c r="E64" s="2" t="s">
        <v>106</v>
      </c>
      <c r="F64" s="10"/>
    </row>
    <row r="65" spans="1:9" ht="25.9" thickBot="1" x14ac:dyDescent="0.5">
      <c r="B65" s="201"/>
      <c r="C65" s="1" t="s">
        <v>117</v>
      </c>
      <c r="D65" s="2" t="s">
        <v>118</v>
      </c>
      <c r="E65" s="2" t="s">
        <v>119</v>
      </c>
      <c r="F65" s="13" t="s">
        <v>42</v>
      </c>
    </row>
    <row r="66" spans="1:9" ht="35" customHeight="1" x14ac:dyDescent="0.45">
      <c r="B66" s="201"/>
      <c r="C66" s="209" t="s">
        <v>120</v>
      </c>
      <c r="D66" s="211" t="s">
        <v>67</v>
      </c>
      <c r="E66" s="211" t="s">
        <v>121</v>
      </c>
      <c r="F66" s="11"/>
    </row>
    <row r="67" spans="1:9" ht="14.65" thickBot="1" x14ac:dyDescent="0.5">
      <c r="B67" s="202"/>
      <c r="C67" s="210"/>
      <c r="D67" s="212"/>
      <c r="E67" s="212"/>
      <c r="F67" s="12"/>
    </row>
    <row r="68" spans="1:9" x14ac:dyDescent="0.45">
      <c r="B68" s="213" t="s">
        <v>122</v>
      </c>
      <c r="C68" s="214"/>
      <c r="D68" s="214"/>
      <c r="E68" s="214"/>
      <c r="F68" s="215"/>
    </row>
    <row r="69" spans="1:9" x14ac:dyDescent="0.45">
      <c r="B69" s="216"/>
      <c r="C69" s="217"/>
      <c r="D69" s="217"/>
      <c r="E69" s="217"/>
      <c r="F69" s="218"/>
    </row>
    <row r="71" spans="1:9" x14ac:dyDescent="0.45">
      <c r="F71" s="144"/>
      <c r="G71" s="144"/>
      <c r="H71" s="144"/>
      <c r="I71" s="145"/>
    </row>
    <row r="72" spans="1:9" ht="26" customHeight="1" x14ac:dyDescent="0.45">
      <c r="A72" s="220"/>
      <c r="B72" s="221"/>
      <c r="C72" s="221"/>
      <c r="D72" s="221"/>
      <c r="E72" s="221"/>
      <c r="F72" s="221"/>
      <c r="G72" s="221"/>
      <c r="H72" s="221"/>
      <c r="I72" s="222"/>
    </row>
    <row r="73" spans="1:9" ht="26" customHeight="1" x14ac:dyDescent="0.45">
      <c r="A73" s="223"/>
      <c r="B73" s="224"/>
      <c r="C73" s="224"/>
      <c r="D73" s="224"/>
      <c r="E73" s="224"/>
      <c r="F73" s="224"/>
      <c r="G73" s="224"/>
      <c r="H73" s="224"/>
      <c r="I73" s="225"/>
    </row>
    <row r="74" spans="1:9" ht="26" customHeight="1" x14ac:dyDescent="0.45">
      <c r="A74" s="220"/>
      <c r="B74" s="221"/>
      <c r="C74" s="221"/>
      <c r="D74" s="221"/>
      <c r="E74" s="221"/>
      <c r="F74" s="221"/>
      <c r="G74" s="221"/>
      <c r="H74" s="221"/>
      <c r="I74" s="222"/>
    </row>
    <row r="75" spans="1:9" ht="65" customHeight="1" thickBot="1" x14ac:dyDescent="0.5">
      <c r="A75" s="197"/>
      <c r="B75" s="198"/>
      <c r="C75" s="198"/>
      <c r="D75" s="198"/>
      <c r="E75" s="198"/>
      <c r="F75" s="198"/>
      <c r="G75" s="198"/>
      <c r="H75" s="198"/>
      <c r="I75" s="199"/>
    </row>
    <row r="77" spans="1:9" x14ac:dyDescent="0.45">
      <c r="A77" s="22"/>
    </row>
    <row r="78" spans="1:9" x14ac:dyDescent="0.45">
      <c r="A78" s="22"/>
    </row>
    <row r="79" spans="1:9" x14ac:dyDescent="0.45">
      <c r="A79" s="23"/>
    </row>
    <row r="80" spans="1:9" x14ac:dyDescent="0.45">
      <c r="A80" s="23"/>
    </row>
    <row r="81" spans="1:1" x14ac:dyDescent="0.45">
      <c r="A81" s="22"/>
    </row>
    <row r="82" spans="1:1" x14ac:dyDescent="0.45">
      <c r="A82" s="23"/>
    </row>
    <row r="83" spans="1:1" x14ac:dyDescent="0.45">
      <c r="A83" s="23"/>
    </row>
    <row r="84" spans="1:1" x14ac:dyDescent="0.45">
      <c r="A84" s="22"/>
    </row>
  </sheetData>
  <mergeCells count="23">
    <mergeCell ref="D15:E15"/>
    <mergeCell ref="A72:I72"/>
    <mergeCell ref="A73:I73"/>
    <mergeCell ref="A74:I74"/>
    <mergeCell ref="B31:B43"/>
    <mergeCell ref="C42:F43"/>
    <mergeCell ref="B44:B50"/>
    <mergeCell ref="C49:E50"/>
    <mergeCell ref="B51:B53"/>
    <mergeCell ref="B54:F55"/>
    <mergeCell ref="B6:B16"/>
    <mergeCell ref="B17:B23"/>
    <mergeCell ref="C22:F23"/>
    <mergeCell ref="B24:B30"/>
    <mergeCell ref="C29:F30"/>
    <mergeCell ref="A75:I75"/>
    <mergeCell ref="B56:B62"/>
    <mergeCell ref="C61:E62"/>
    <mergeCell ref="B63:B67"/>
    <mergeCell ref="C66:C67"/>
    <mergeCell ref="D66:D67"/>
    <mergeCell ref="E66:E67"/>
    <mergeCell ref="B68:F6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CB8E0-D8DE-41FD-89A0-02B50B50A1FA}">
  <sheetPr codeName="Sheet2"/>
  <dimension ref="B1:N61"/>
  <sheetViews>
    <sheetView topLeftCell="D13" zoomScaleNormal="100" workbookViewId="0">
      <selection activeCell="E14" sqref="E14"/>
    </sheetView>
  </sheetViews>
  <sheetFormatPr defaultRowHeight="14.25" x14ac:dyDescent="0.45"/>
  <cols>
    <col min="1" max="1" width="2.796875" customWidth="1"/>
    <col min="3" max="3" width="31.796875" customWidth="1"/>
    <col min="4" max="4" width="13.06640625" customWidth="1"/>
    <col min="5" max="5" width="17" customWidth="1"/>
    <col min="6" max="6" width="17.53125" customWidth="1"/>
    <col min="7" max="7" width="18.46484375" customWidth="1"/>
    <col min="8" max="8" width="16.73046875" customWidth="1"/>
    <col min="9" max="9" width="32.9296875" customWidth="1"/>
    <col min="10" max="10" width="21.06640625" customWidth="1"/>
    <col min="11" max="11" width="30.265625" customWidth="1"/>
    <col min="12" max="12" width="31.796875" customWidth="1"/>
    <col min="13" max="13" width="11.33203125" customWidth="1"/>
    <col min="14" max="14" width="22.19921875" customWidth="1"/>
  </cols>
  <sheetData>
    <row r="1" spans="2:12" x14ac:dyDescent="0.45">
      <c r="B1" s="56"/>
    </row>
    <row r="2" spans="2:12" x14ac:dyDescent="0.45">
      <c r="B2" s="86" t="s">
        <v>198</v>
      </c>
    </row>
    <row r="3" spans="2:12" ht="9" customHeight="1" thickBot="1" x14ac:dyDescent="0.55000000000000004">
      <c r="B3" s="24"/>
    </row>
    <row r="4" spans="2:12" ht="25.05" customHeight="1" x14ac:dyDescent="0.45">
      <c r="B4" s="53" t="s">
        <v>156</v>
      </c>
      <c r="C4" s="54"/>
      <c r="D4" s="54"/>
      <c r="E4" s="54"/>
      <c r="F4" s="54"/>
      <c r="G4" s="54"/>
      <c r="H4" s="54"/>
      <c r="I4" s="84"/>
      <c r="K4" s="184" t="s">
        <v>180</v>
      </c>
      <c r="L4" s="186">
        <f>L11+L12</f>
        <v>0</v>
      </c>
    </row>
    <row r="5" spans="2:12" ht="46.5" customHeight="1" x14ac:dyDescent="0.45">
      <c r="B5" s="41" t="s">
        <v>137</v>
      </c>
      <c r="C5" s="42" t="s">
        <v>323</v>
      </c>
      <c r="D5" s="42" t="s">
        <v>0</v>
      </c>
      <c r="E5" s="42" t="s">
        <v>165</v>
      </c>
      <c r="F5" s="42" t="s">
        <v>3</v>
      </c>
      <c r="G5" s="42" t="s">
        <v>129</v>
      </c>
      <c r="H5" s="42" t="s">
        <v>4</v>
      </c>
      <c r="I5" s="42" t="s">
        <v>2</v>
      </c>
      <c r="K5" s="185"/>
      <c r="L5" s="187"/>
    </row>
    <row r="6" spans="2:12" x14ac:dyDescent="0.45">
      <c r="B6" s="34" t="s">
        <v>132</v>
      </c>
      <c r="C6" s="21" t="s">
        <v>1</v>
      </c>
      <c r="D6" s="68">
        <v>1</v>
      </c>
      <c r="E6" s="126">
        <v>0</v>
      </c>
      <c r="F6" s="68">
        <v>7.5</v>
      </c>
      <c r="G6" s="62">
        <f>D6*E6*F6</f>
        <v>0</v>
      </c>
      <c r="H6" s="68">
        <v>3</v>
      </c>
      <c r="I6" s="62">
        <f>G6*H6</f>
        <v>0</v>
      </c>
      <c r="K6" s="90"/>
      <c r="L6" s="91"/>
    </row>
    <row r="7" spans="2:12" ht="28.5" x14ac:dyDescent="0.45">
      <c r="B7" s="34" t="s">
        <v>133</v>
      </c>
      <c r="C7" s="21" t="s">
        <v>154</v>
      </c>
      <c r="D7" s="68">
        <v>1</v>
      </c>
      <c r="E7" s="126">
        <v>0</v>
      </c>
      <c r="F7" s="68">
        <v>7.5</v>
      </c>
      <c r="G7" s="62">
        <f>D7*E7*F7</f>
        <v>0</v>
      </c>
      <c r="H7" s="68">
        <v>3</v>
      </c>
      <c r="I7" s="62">
        <f>G7*H7</f>
        <v>0</v>
      </c>
      <c r="K7" s="92" t="s">
        <v>325</v>
      </c>
      <c r="L7" s="91">
        <f>H15</f>
        <v>0</v>
      </c>
    </row>
    <row r="8" spans="2:12" ht="14.65" thickBot="1" x14ac:dyDescent="0.5">
      <c r="B8" s="31" t="s">
        <v>137</v>
      </c>
      <c r="C8" s="55" t="s">
        <v>159</v>
      </c>
      <c r="D8" s="55"/>
      <c r="E8" s="55"/>
      <c r="F8" s="55"/>
      <c r="G8" s="55"/>
      <c r="H8" s="55"/>
      <c r="I8" s="85">
        <f>SUM(I6:I7)</f>
        <v>0</v>
      </c>
      <c r="K8" s="90" t="s">
        <v>326</v>
      </c>
      <c r="L8" s="91">
        <f>I28</f>
        <v>0</v>
      </c>
    </row>
    <row r="9" spans="2:12" x14ac:dyDescent="0.45">
      <c r="B9" s="25"/>
      <c r="C9" s="116"/>
      <c r="D9" s="19"/>
      <c r="E9" s="19"/>
      <c r="F9" s="19"/>
      <c r="G9" s="19"/>
      <c r="H9" s="19"/>
      <c r="I9" s="113"/>
      <c r="K9" s="90" t="s">
        <v>195</v>
      </c>
      <c r="L9" s="91">
        <f>L42</f>
        <v>0</v>
      </c>
    </row>
    <row r="10" spans="2:12" ht="13.5" customHeight="1" x14ac:dyDescent="0.45">
      <c r="B10" s="117"/>
      <c r="C10" s="99" t="s">
        <v>324</v>
      </c>
      <c r="D10" s="118"/>
      <c r="E10" s="118"/>
      <c r="F10" s="118"/>
      <c r="G10" s="118"/>
      <c r="H10" s="118"/>
      <c r="I10" s="119"/>
      <c r="K10" s="90" t="s">
        <v>196</v>
      </c>
      <c r="L10" s="91">
        <f>K57</f>
        <v>0</v>
      </c>
    </row>
    <row r="11" spans="2:12" ht="13.5" customHeight="1" x14ac:dyDescent="0.45">
      <c r="B11" s="98" t="s">
        <v>138</v>
      </c>
      <c r="D11" s="100"/>
      <c r="E11" s="104" t="s">
        <v>308</v>
      </c>
      <c r="F11" s="188" t="s">
        <v>309</v>
      </c>
      <c r="G11" s="188"/>
      <c r="H11" s="189" t="s">
        <v>311</v>
      </c>
      <c r="I11" s="190"/>
      <c r="J11" s="96"/>
      <c r="K11" s="90" t="s">
        <v>180</v>
      </c>
      <c r="L11" s="91">
        <f>L7+L8+L9+L10</f>
        <v>0</v>
      </c>
    </row>
    <row r="12" spans="2:12" ht="13.5" customHeight="1" x14ac:dyDescent="0.45">
      <c r="B12" s="98" t="s">
        <v>134</v>
      </c>
      <c r="C12" s="101" t="s">
        <v>305</v>
      </c>
      <c r="D12" s="103">
        <v>1</v>
      </c>
      <c r="E12" s="124">
        <v>0</v>
      </c>
      <c r="F12" s="191">
        <v>14</v>
      </c>
      <c r="G12" s="192"/>
      <c r="H12" s="193">
        <f>E12*F12</f>
        <v>0</v>
      </c>
      <c r="I12" s="194"/>
      <c r="J12" s="96"/>
      <c r="K12" s="122" t="s">
        <v>327</v>
      </c>
      <c r="L12" s="120">
        <f>L11*0.05</f>
        <v>0</v>
      </c>
    </row>
    <row r="13" spans="2:12" ht="13.5" customHeight="1" x14ac:dyDescent="0.45">
      <c r="B13" s="98" t="s">
        <v>135</v>
      </c>
      <c r="C13" s="101" t="s">
        <v>306</v>
      </c>
      <c r="D13" s="103">
        <v>1</v>
      </c>
      <c r="E13" s="124">
        <v>0</v>
      </c>
      <c r="F13" s="191">
        <v>14</v>
      </c>
      <c r="G13" s="192"/>
      <c r="H13" s="193">
        <f>E13*F13</f>
        <v>0</v>
      </c>
      <c r="I13" s="194"/>
      <c r="J13" s="96"/>
      <c r="K13" s="90" t="s">
        <v>194</v>
      </c>
      <c r="L13" s="91">
        <f>L11+L12*0.15</f>
        <v>0</v>
      </c>
    </row>
    <row r="14" spans="2:12" ht="13.5" customHeight="1" x14ac:dyDescent="0.45">
      <c r="B14" s="98" t="s">
        <v>136</v>
      </c>
      <c r="C14" s="101" t="s">
        <v>307</v>
      </c>
      <c r="D14" s="103">
        <v>1</v>
      </c>
      <c r="E14" s="124">
        <v>0</v>
      </c>
      <c r="F14" s="191">
        <v>14</v>
      </c>
      <c r="G14" s="192"/>
      <c r="H14" s="193">
        <f>E14*F14</f>
        <v>0</v>
      </c>
      <c r="I14" s="194"/>
      <c r="J14" s="96"/>
      <c r="K14" s="90" t="s">
        <v>197</v>
      </c>
      <c r="L14" s="91">
        <f>L11+L13</f>
        <v>0</v>
      </c>
    </row>
    <row r="15" spans="2:12" ht="13.5" customHeight="1" x14ac:dyDescent="0.45">
      <c r="B15" s="98" t="s">
        <v>138</v>
      </c>
      <c r="C15" s="99" t="s">
        <v>310</v>
      </c>
      <c r="D15" s="100"/>
      <c r="E15" s="102">
        <f>E12+E13+E14</f>
        <v>0</v>
      </c>
      <c r="H15" s="195">
        <f>H12+H13+H14</f>
        <v>0</v>
      </c>
      <c r="I15" s="196"/>
      <c r="J15" s="96"/>
      <c r="K15" s="121"/>
      <c r="L15" s="112"/>
    </row>
    <row r="16" spans="2:12" ht="14.65" thickBot="1" x14ac:dyDescent="0.5">
      <c r="B16" s="96"/>
      <c r="C16" s="97"/>
      <c r="D16" s="96"/>
      <c r="E16" s="96"/>
      <c r="F16" s="182"/>
      <c r="G16" s="183"/>
      <c r="H16" s="96"/>
      <c r="I16" s="96"/>
      <c r="J16" s="96"/>
      <c r="K16" s="121"/>
      <c r="L16" s="112"/>
    </row>
    <row r="17" spans="2:14" ht="22.05" customHeight="1" thickBot="1" x14ac:dyDescent="0.5">
      <c r="B17" s="89" t="s">
        <v>173</v>
      </c>
      <c r="C17" s="89"/>
      <c r="D17" s="89"/>
      <c r="E17" s="89"/>
      <c r="F17" s="89"/>
      <c r="G17" s="89"/>
      <c r="H17" s="89"/>
      <c r="I17" s="107"/>
      <c r="J17" s="140" t="s">
        <v>440</v>
      </c>
      <c r="K17" s="141"/>
      <c r="L17" s="142"/>
      <c r="M17" s="109"/>
    </row>
    <row r="18" spans="2:14" ht="44" customHeight="1" x14ac:dyDescent="0.45">
      <c r="B18" s="158" t="s">
        <v>155</v>
      </c>
      <c r="C18" s="159"/>
      <c r="D18" s="159"/>
      <c r="E18" s="159"/>
      <c r="F18" s="160"/>
      <c r="G18" s="170" t="s">
        <v>158</v>
      </c>
      <c r="H18" s="164"/>
      <c r="I18" s="164"/>
      <c r="J18" s="175"/>
      <c r="K18" s="176"/>
      <c r="L18" s="177"/>
      <c r="M18" s="88"/>
    </row>
    <row r="19" spans="2:14" ht="71.25" x14ac:dyDescent="0.45">
      <c r="B19" s="41" t="s">
        <v>140</v>
      </c>
      <c r="C19" s="42" t="s">
        <v>130</v>
      </c>
      <c r="D19" s="42" t="s">
        <v>127</v>
      </c>
      <c r="E19" s="42" t="s">
        <v>139</v>
      </c>
      <c r="F19" s="106" t="s">
        <v>126</v>
      </c>
      <c r="G19" s="44" t="s">
        <v>328</v>
      </c>
      <c r="H19" s="105" t="s">
        <v>128</v>
      </c>
      <c r="I19" s="108" t="s">
        <v>171</v>
      </c>
      <c r="J19" s="178"/>
      <c r="K19" s="179"/>
      <c r="L19" s="180"/>
      <c r="M19" s="110"/>
    </row>
    <row r="20" spans="2:14" x14ac:dyDescent="0.45">
      <c r="B20" s="34" t="s">
        <v>141</v>
      </c>
      <c r="C20" s="20" t="s">
        <v>11</v>
      </c>
      <c r="D20" s="20">
        <v>72</v>
      </c>
      <c r="E20" s="20">
        <v>3</v>
      </c>
      <c r="F20" s="35">
        <f t="shared" ref="F20:F27" si="0">SUM(D20:E20)</f>
        <v>75</v>
      </c>
      <c r="G20" s="146">
        <f>I8*F20</f>
        <v>0</v>
      </c>
      <c r="H20" s="57">
        <v>2</v>
      </c>
      <c r="I20" s="76">
        <f>G20</f>
        <v>0</v>
      </c>
      <c r="J20" s="178"/>
      <c r="K20" s="179"/>
      <c r="L20" s="180"/>
      <c r="M20" s="111"/>
    </row>
    <row r="21" spans="2:14" x14ac:dyDescent="0.45">
      <c r="B21" s="34" t="s">
        <v>142</v>
      </c>
      <c r="C21" s="20" t="s">
        <v>14</v>
      </c>
      <c r="D21" s="20">
        <v>145</v>
      </c>
      <c r="E21" s="20">
        <v>5</v>
      </c>
      <c r="F21" s="35">
        <f t="shared" si="0"/>
        <v>150</v>
      </c>
      <c r="G21" s="146">
        <f>I8*F21</f>
        <v>0</v>
      </c>
      <c r="H21" s="58">
        <v>2</v>
      </c>
      <c r="I21" s="76">
        <f t="shared" ref="I21:I27" si="1">G21</f>
        <v>0</v>
      </c>
      <c r="J21" s="178"/>
      <c r="K21" s="179"/>
      <c r="L21" s="180"/>
      <c r="M21" s="111"/>
    </row>
    <row r="22" spans="2:14" x14ac:dyDescent="0.45">
      <c r="B22" s="34" t="s">
        <v>160</v>
      </c>
      <c r="C22" s="20" t="s">
        <v>16</v>
      </c>
      <c r="D22" s="20">
        <v>74</v>
      </c>
      <c r="E22" s="20">
        <v>5</v>
      </c>
      <c r="F22" s="35">
        <f t="shared" si="0"/>
        <v>79</v>
      </c>
      <c r="G22" s="146">
        <f>I8*F22</f>
        <v>0</v>
      </c>
      <c r="H22" s="58">
        <v>2</v>
      </c>
      <c r="I22" s="76">
        <f t="shared" si="1"/>
        <v>0</v>
      </c>
      <c r="J22" s="178"/>
      <c r="K22" s="179"/>
      <c r="L22" s="180"/>
      <c r="M22" s="111"/>
    </row>
    <row r="23" spans="2:14" x14ac:dyDescent="0.45">
      <c r="B23" s="34" t="s">
        <v>143</v>
      </c>
      <c r="C23" s="20" t="s">
        <v>17</v>
      </c>
      <c r="D23" s="20">
        <v>152</v>
      </c>
      <c r="E23" s="20">
        <v>7</v>
      </c>
      <c r="F23" s="35">
        <f t="shared" si="0"/>
        <v>159</v>
      </c>
      <c r="G23" s="146">
        <f>I8*F23</f>
        <v>0</v>
      </c>
      <c r="H23" s="58">
        <v>2</v>
      </c>
      <c r="I23" s="76">
        <f t="shared" si="1"/>
        <v>0</v>
      </c>
      <c r="J23" s="178"/>
      <c r="K23" s="179"/>
      <c r="L23" s="180"/>
      <c r="M23" s="111"/>
    </row>
    <row r="24" spans="2:14" x14ac:dyDescent="0.45">
      <c r="B24" s="34" t="s">
        <v>161</v>
      </c>
      <c r="C24" s="20" t="s">
        <v>18</v>
      </c>
      <c r="D24" s="20">
        <v>52</v>
      </c>
      <c r="E24" s="20">
        <v>0</v>
      </c>
      <c r="F24" s="35">
        <f t="shared" si="0"/>
        <v>52</v>
      </c>
      <c r="G24" s="146">
        <f>I8*F24</f>
        <v>0</v>
      </c>
      <c r="H24" s="58">
        <v>2</v>
      </c>
      <c r="I24" s="76">
        <f t="shared" si="1"/>
        <v>0</v>
      </c>
      <c r="J24" s="178"/>
      <c r="K24" s="179"/>
      <c r="L24" s="180"/>
      <c r="M24" s="111"/>
    </row>
    <row r="25" spans="2:14" ht="14.65" thickBot="1" x14ac:dyDescent="0.5">
      <c r="B25" s="34" t="s">
        <v>162</v>
      </c>
      <c r="C25" s="20" t="s">
        <v>19</v>
      </c>
      <c r="D25" s="20">
        <v>39</v>
      </c>
      <c r="E25" s="20">
        <v>9</v>
      </c>
      <c r="F25" s="35">
        <f t="shared" si="0"/>
        <v>48</v>
      </c>
      <c r="G25" s="146">
        <f>I8*F25</f>
        <v>0</v>
      </c>
      <c r="H25" s="58">
        <v>2</v>
      </c>
      <c r="I25" s="76">
        <f t="shared" si="1"/>
        <v>0</v>
      </c>
      <c r="J25" s="237"/>
      <c r="K25" s="238"/>
      <c r="L25" s="239"/>
      <c r="M25" s="111"/>
    </row>
    <row r="26" spans="2:14" x14ac:dyDescent="0.45">
      <c r="B26" s="34" t="s">
        <v>163</v>
      </c>
      <c r="C26" s="20" t="s">
        <v>22</v>
      </c>
      <c r="D26" s="20">
        <v>142</v>
      </c>
      <c r="E26" s="20">
        <v>11</v>
      </c>
      <c r="F26" s="35">
        <f t="shared" si="0"/>
        <v>153</v>
      </c>
      <c r="G26" s="146">
        <f>I8*F26</f>
        <v>0</v>
      </c>
      <c r="H26" s="58">
        <v>2</v>
      </c>
      <c r="I26" s="76">
        <f t="shared" si="1"/>
        <v>0</v>
      </c>
      <c r="J26" s="96"/>
      <c r="K26" s="112"/>
      <c r="L26" s="112"/>
      <c r="M26" s="111"/>
    </row>
    <row r="27" spans="2:14" x14ac:dyDescent="0.45">
      <c r="B27" s="37" t="s">
        <v>164</v>
      </c>
      <c r="C27" s="32" t="s">
        <v>23</v>
      </c>
      <c r="D27" s="32">
        <v>60</v>
      </c>
      <c r="E27" s="32">
        <v>3</v>
      </c>
      <c r="F27" s="38">
        <f t="shared" si="0"/>
        <v>63</v>
      </c>
      <c r="G27" s="146">
        <f>I8*F27</f>
        <v>0</v>
      </c>
      <c r="H27" s="59">
        <v>2</v>
      </c>
      <c r="I27" s="76">
        <f t="shared" si="1"/>
        <v>0</v>
      </c>
      <c r="J27" s="96"/>
      <c r="K27" s="112"/>
      <c r="L27" s="112"/>
      <c r="M27" s="111"/>
    </row>
    <row r="28" spans="2:14" ht="14.65" thickBot="1" x14ac:dyDescent="0.5">
      <c r="B28" s="31" t="s">
        <v>140</v>
      </c>
      <c r="C28" s="171" t="s">
        <v>167</v>
      </c>
      <c r="D28" s="172"/>
      <c r="E28" s="173"/>
      <c r="F28" s="39">
        <f>SUM(F20:F27)</f>
        <v>779</v>
      </c>
      <c r="G28" s="174" t="s">
        <v>157</v>
      </c>
      <c r="H28" s="173"/>
      <c r="I28" s="72">
        <f>SUM(I20:I27)</f>
        <v>0</v>
      </c>
      <c r="J28" s="235"/>
      <c r="K28" s="235"/>
      <c r="L28" s="113"/>
      <c r="M28" s="26"/>
      <c r="N28" s="26"/>
    </row>
    <row r="29" spans="2:14" ht="15" customHeight="1" x14ac:dyDescent="0.45">
      <c r="B29" s="25"/>
      <c r="C29" s="27"/>
      <c r="D29" s="27"/>
      <c r="E29" s="27"/>
      <c r="F29" s="25"/>
      <c r="G29" s="19"/>
      <c r="H29" s="19"/>
      <c r="I29" s="26"/>
      <c r="M29" s="79"/>
    </row>
    <row r="30" spans="2:14" ht="14.65" thickBot="1" x14ac:dyDescent="0.5">
      <c r="M30" s="79"/>
    </row>
    <row r="31" spans="2:14" ht="21.5" customHeight="1" x14ac:dyDescent="0.45">
      <c r="B31" s="156" t="s">
        <v>148</v>
      </c>
      <c r="C31" s="157"/>
      <c r="D31" s="157"/>
      <c r="E31" s="157"/>
      <c r="F31" s="157"/>
      <c r="G31" s="157"/>
      <c r="H31" s="157"/>
      <c r="I31" s="157"/>
      <c r="J31" s="157"/>
      <c r="K31" s="157"/>
      <c r="L31" s="157"/>
      <c r="M31" s="80"/>
    </row>
    <row r="32" spans="2:14" ht="61.5" customHeight="1" x14ac:dyDescent="0.45">
      <c r="B32" s="181" t="s">
        <v>155</v>
      </c>
      <c r="C32" s="159"/>
      <c r="D32" s="159"/>
      <c r="E32" s="159"/>
      <c r="F32" s="236"/>
      <c r="G32" s="181" t="s">
        <v>168</v>
      </c>
      <c r="H32" s="159"/>
      <c r="I32" s="163" t="s">
        <v>179</v>
      </c>
      <c r="J32" s="164"/>
      <c r="K32" s="164"/>
      <c r="L32" s="165"/>
      <c r="M32" s="77"/>
    </row>
    <row r="33" spans="2:14" ht="71.25" x14ac:dyDescent="0.45">
      <c r="B33" s="41" t="s">
        <v>144</v>
      </c>
      <c r="C33" s="42" t="s">
        <v>130</v>
      </c>
      <c r="D33" s="42" t="s">
        <v>125</v>
      </c>
      <c r="E33" s="42" t="s">
        <v>172</v>
      </c>
      <c r="F33" s="46" t="s">
        <v>126</v>
      </c>
      <c r="G33" s="47" t="s">
        <v>166</v>
      </c>
      <c r="H33" s="48" t="s">
        <v>169</v>
      </c>
      <c r="I33" s="49" t="s">
        <v>312</v>
      </c>
      <c r="J33" s="42" t="s">
        <v>176</v>
      </c>
      <c r="K33" s="45" t="s">
        <v>170</v>
      </c>
      <c r="L33" s="114" t="s">
        <v>199</v>
      </c>
      <c r="M33" s="87"/>
    </row>
    <row r="34" spans="2:14" x14ac:dyDescent="0.45">
      <c r="B34" s="66" t="s">
        <v>145</v>
      </c>
      <c r="C34" s="52" t="s">
        <v>11</v>
      </c>
      <c r="D34" s="52">
        <v>72</v>
      </c>
      <c r="E34" s="52">
        <v>3</v>
      </c>
      <c r="F34" s="67">
        <f t="shared" ref="F34:F41" si="2">SUM(D34:E34)</f>
        <v>75</v>
      </c>
      <c r="G34" s="64">
        <v>3</v>
      </c>
      <c r="H34" s="65">
        <f>F34*G34</f>
        <v>225</v>
      </c>
      <c r="I34" s="64">
        <f>F34*2</f>
        <v>150</v>
      </c>
      <c r="J34" s="127">
        <v>0</v>
      </c>
      <c r="K34" s="62">
        <v>4.95</v>
      </c>
      <c r="L34" s="71">
        <f>J34*K34</f>
        <v>0</v>
      </c>
      <c r="M34" s="81"/>
    </row>
    <row r="35" spans="2:14" x14ac:dyDescent="0.45">
      <c r="B35" s="66" t="s">
        <v>146</v>
      </c>
      <c r="C35" s="52" t="s">
        <v>14</v>
      </c>
      <c r="D35" s="52">
        <v>145</v>
      </c>
      <c r="E35" s="52">
        <v>5</v>
      </c>
      <c r="F35" s="67">
        <f t="shared" si="2"/>
        <v>150</v>
      </c>
      <c r="G35" s="64">
        <v>3</v>
      </c>
      <c r="H35" s="65">
        <f t="shared" ref="H35:H41" si="3">F35*G35</f>
        <v>450</v>
      </c>
      <c r="I35" s="64">
        <f t="shared" ref="I35:I41" si="4">F35*2</f>
        <v>300</v>
      </c>
      <c r="J35" s="127">
        <v>0</v>
      </c>
      <c r="K35" s="62">
        <v>4.95</v>
      </c>
      <c r="L35" s="71">
        <f t="shared" ref="L35:L41" si="5">I35*J35*K35</f>
        <v>0</v>
      </c>
      <c r="M35" s="81"/>
    </row>
    <row r="36" spans="2:14" x14ac:dyDescent="0.45">
      <c r="B36" s="66" t="s">
        <v>149</v>
      </c>
      <c r="C36" s="52" t="s">
        <v>16</v>
      </c>
      <c r="D36" s="52">
        <v>74</v>
      </c>
      <c r="E36" s="52">
        <v>5</v>
      </c>
      <c r="F36" s="67">
        <f t="shared" si="2"/>
        <v>79</v>
      </c>
      <c r="G36" s="64">
        <v>3</v>
      </c>
      <c r="H36" s="65">
        <f t="shared" si="3"/>
        <v>237</v>
      </c>
      <c r="I36" s="64">
        <f t="shared" si="4"/>
        <v>158</v>
      </c>
      <c r="J36" s="127">
        <v>0</v>
      </c>
      <c r="K36" s="62">
        <v>4.95</v>
      </c>
      <c r="L36" s="71">
        <f t="shared" si="5"/>
        <v>0</v>
      </c>
      <c r="M36" s="81"/>
    </row>
    <row r="37" spans="2:14" x14ac:dyDescent="0.45">
      <c r="B37" s="66" t="s">
        <v>147</v>
      </c>
      <c r="C37" s="52" t="s">
        <v>17</v>
      </c>
      <c r="D37" s="52">
        <v>152</v>
      </c>
      <c r="E37" s="52">
        <v>7</v>
      </c>
      <c r="F37" s="67">
        <f t="shared" si="2"/>
        <v>159</v>
      </c>
      <c r="G37" s="64">
        <v>3</v>
      </c>
      <c r="H37" s="65">
        <f t="shared" si="3"/>
        <v>477</v>
      </c>
      <c r="I37" s="64">
        <f t="shared" si="4"/>
        <v>318</v>
      </c>
      <c r="J37" s="127">
        <v>0</v>
      </c>
      <c r="K37" s="62">
        <v>4.95</v>
      </c>
      <c r="L37" s="71">
        <f t="shared" si="5"/>
        <v>0</v>
      </c>
      <c r="M37" s="81"/>
    </row>
    <row r="38" spans="2:14" x14ac:dyDescent="0.45">
      <c r="B38" s="66" t="s">
        <v>150</v>
      </c>
      <c r="C38" s="52" t="s">
        <v>18</v>
      </c>
      <c r="D38" s="52">
        <v>52</v>
      </c>
      <c r="E38" s="52">
        <v>0</v>
      </c>
      <c r="F38" s="67">
        <f t="shared" si="2"/>
        <v>52</v>
      </c>
      <c r="G38" s="64">
        <v>3</v>
      </c>
      <c r="H38" s="65">
        <f t="shared" si="3"/>
        <v>156</v>
      </c>
      <c r="I38" s="64">
        <f t="shared" si="4"/>
        <v>104</v>
      </c>
      <c r="J38" s="127">
        <v>0</v>
      </c>
      <c r="K38" s="62">
        <v>4.95</v>
      </c>
      <c r="L38" s="71">
        <f t="shared" si="5"/>
        <v>0</v>
      </c>
      <c r="M38" s="81"/>
    </row>
    <row r="39" spans="2:14" x14ac:dyDescent="0.45">
      <c r="B39" s="66" t="s">
        <v>151</v>
      </c>
      <c r="C39" s="52" t="s">
        <v>19</v>
      </c>
      <c r="D39" s="52">
        <v>39</v>
      </c>
      <c r="E39" s="52">
        <v>9</v>
      </c>
      <c r="F39" s="67">
        <f t="shared" si="2"/>
        <v>48</v>
      </c>
      <c r="G39" s="64">
        <v>3</v>
      </c>
      <c r="H39" s="65">
        <f t="shared" si="3"/>
        <v>144</v>
      </c>
      <c r="I39" s="64">
        <f t="shared" si="4"/>
        <v>96</v>
      </c>
      <c r="J39" s="127">
        <v>0</v>
      </c>
      <c r="K39" s="62">
        <v>4.95</v>
      </c>
      <c r="L39" s="71">
        <f t="shared" si="5"/>
        <v>0</v>
      </c>
      <c r="M39" s="81"/>
    </row>
    <row r="40" spans="2:14" x14ac:dyDescent="0.45">
      <c r="B40" s="66" t="s">
        <v>152</v>
      </c>
      <c r="C40" s="52" t="s">
        <v>22</v>
      </c>
      <c r="D40" s="52">
        <v>142</v>
      </c>
      <c r="E40" s="52">
        <v>11</v>
      </c>
      <c r="F40" s="67">
        <f t="shared" si="2"/>
        <v>153</v>
      </c>
      <c r="G40" s="64">
        <v>3</v>
      </c>
      <c r="H40" s="65">
        <f t="shared" si="3"/>
        <v>459</v>
      </c>
      <c r="I40" s="64">
        <f t="shared" si="4"/>
        <v>306</v>
      </c>
      <c r="J40" s="127">
        <v>0</v>
      </c>
      <c r="K40" s="62">
        <v>4.95</v>
      </c>
      <c r="L40" s="71">
        <f t="shared" si="5"/>
        <v>0</v>
      </c>
      <c r="M40" s="81"/>
    </row>
    <row r="41" spans="2:14" x14ac:dyDescent="0.45">
      <c r="B41" s="66" t="s">
        <v>153</v>
      </c>
      <c r="C41" s="52" t="s">
        <v>23</v>
      </c>
      <c r="D41" s="52">
        <v>60</v>
      </c>
      <c r="E41" s="52">
        <v>3</v>
      </c>
      <c r="F41" s="67">
        <f t="shared" si="2"/>
        <v>63</v>
      </c>
      <c r="G41" s="64">
        <v>3</v>
      </c>
      <c r="H41" s="65">
        <f t="shared" si="3"/>
        <v>189</v>
      </c>
      <c r="I41" s="64">
        <f t="shared" si="4"/>
        <v>126</v>
      </c>
      <c r="J41" s="127">
        <v>0</v>
      </c>
      <c r="K41" s="62">
        <v>4.95</v>
      </c>
      <c r="L41" s="71">
        <f t="shared" si="5"/>
        <v>0</v>
      </c>
      <c r="M41" s="81"/>
    </row>
    <row r="42" spans="2:14" ht="14.65" thickBot="1" x14ac:dyDescent="0.5">
      <c r="B42" s="31" t="s">
        <v>144</v>
      </c>
      <c r="C42" s="148"/>
      <c r="D42" s="149"/>
      <c r="E42" s="150"/>
      <c r="F42" s="36">
        <f>SUM(F34:F41)</f>
        <v>779</v>
      </c>
      <c r="G42" s="73"/>
      <c r="H42" s="74">
        <f>SUM(H34:H41)</f>
        <v>2337</v>
      </c>
      <c r="I42" s="75">
        <f>F42*2</f>
        <v>1558</v>
      </c>
      <c r="J42" s="115">
        <f>J34+J35+J36+J37+J38+J39+J40+J41</f>
        <v>0</v>
      </c>
      <c r="K42" s="63">
        <v>4.95</v>
      </c>
      <c r="L42" s="72">
        <f>SUM(L34:L41)</f>
        <v>0</v>
      </c>
      <c r="M42" s="78"/>
      <c r="N42" s="26"/>
    </row>
    <row r="43" spans="2:14" ht="11" customHeight="1" x14ac:dyDescent="0.45">
      <c r="C43" s="33"/>
      <c r="D43" s="33"/>
      <c r="E43" s="33"/>
      <c r="F43" s="33"/>
      <c r="G43" s="33"/>
      <c r="H43" s="33"/>
      <c r="I43" s="33"/>
      <c r="J43" s="33"/>
      <c r="K43" s="28"/>
      <c r="M43" s="79"/>
    </row>
    <row r="44" spans="2:14" ht="24.5" customHeight="1" x14ac:dyDescent="0.45">
      <c r="B44" s="168"/>
      <c r="C44" s="168"/>
      <c r="D44" s="168"/>
      <c r="E44" s="169"/>
      <c r="F44" s="168" t="s">
        <v>175</v>
      </c>
      <c r="G44" s="168"/>
      <c r="H44" s="168"/>
      <c r="I44" s="169"/>
      <c r="M44" s="82"/>
      <c r="N44" s="33"/>
    </row>
    <row r="45" spans="2:14" ht="14.65" thickBot="1" x14ac:dyDescent="0.5">
      <c r="M45" s="79"/>
    </row>
    <row r="46" spans="2:14" ht="21.5" customHeight="1" x14ac:dyDescent="0.45">
      <c r="B46" s="156" t="s">
        <v>174</v>
      </c>
      <c r="C46" s="157"/>
      <c r="D46" s="157"/>
      <c r="E46" s="157"/>
      <c r="F46" s="157"/>
      <c r="G46" s="157"/>
      <c r="H46" s="157"/>
      <c r="I46" s="157"/>
      <c r="J46" s="157"/>
      <c r="K46" s="157"/>
      <c r="L46" s="157"/>
      <c r="M46" s="80"/>
    </row>
    <row r="47" spans="2:14" ht="58.5" customHeight="1" x14ac:dyDescent="0.45">
      <c r="B47" s="181" t="s">
        <v>155</v>
      </c>
      <c r="C47" s="159"/>
      <c r="D47" s="159"/>
      <c r="E47" s="159"/>
      <c r="F47" s="236"/>
      <c r="G47" s="161" t="s">
        <v>168</v>
      </c>
      <c r="H47" s="162"/>
      <c r="I47" s="163" t="s">
        <v>178</v>
      </c>
      <c r="J47" s="164"/>
      <c r="K47" s="164"/>
      <c r="L47" s="165"/>
      <c r="M47" s="77"/>
    </row>
    <row r="48" spans="2:14" ht="42.75" x14ac:dyDescent="0.45">
      <c r="B48" s="41" t="s">
        <v>313</v>
      </c>
      <c r="C48" s="42" t="s">
        <v>130</v>
      </c>
      <c r="D48" s="42" t="s">
        <v>125</v>
      </c>
      <c r="E48" s="42" t="s">
        <v>172</v>
      </c>
      <c r="F48" s="46" t="s">
        <v>126</v>
      </c>
      <c r="G48" s="47" t="s">
        <v>166</v>
      </c>
      <c r="H48" s="48" t="s">
        <v>169</v>
      </c>
      <c r="I48" s="42" t="s">
        <v>177</v>
      </c>
      <c r="J48" s="42" t="s">
        <v>193</v>
      </c>
      <c r="K48" s="166" t="s">
        <v>322</v>
      </c>
      <c r="L48" s="167"/>
      <c r="M48" s="87"/>
    </row>
    <row r="49" spans="2:14" x14ac:dyDescent="0.45">
      <c r="B49" s="34" t="s">
        <v>314</v>
      </c>
      <c r="C49" s="20" t="s">
        <v>11</v>
      </c>
      <c r="D49" s="20">
        <v>72</v>
      </c>
      <c r="E49" s="20">
        <v>3</v>
      </c>
      <c r="F49" s="30">
        <f t="shared" ref="F49:F56" si="6">SUM(D49:E49)</f>
        <v>75</v>
      </c>
      <c r="G49" s="50">
        <v>3</v>
      </c>
      <c r="H49" s="51">
        <f>F49*G49</f>
        <v>225</v>
      </c>
      <c r="I49" s="68">
        <f t="shared" ref="I49:I57" si="7">F49*2</f>
        <v>150</v>
      </c>
      <c r="J49" s="129">
        <v>0</v>
      </c>
      <c r="K49" s="154">
        <f>J49*I49*2</f>
        <v>0</v>
      </c>
      <c r="L49" s="155"/>
      <c r="M49" s="81"/>
    </row>
    <row r="50" spans="2:14" x14ac:dyDescent="0.45">
      <c r="B50" s="34" t="s">
        <v>315</v>
      </c>
      <c r="C50" s="20" t="s">
        <v>14</v>
      </c>
      <c r="D50" s="20">
        <v>145</v>
      </c>
      <c r="E50" s="20">
        <v>5</v>
      </c>
      <c r="F50" s="30">
        <f t="shared" si="6"/>
        <v>150</v>
      </c>
      <c r="G50" s="50">
        <v>3</v>
      </c>
      <c r="H50" s="51">
        <f t="shared" ref="H50:H56" si="8">F50*G50</f>
        <v>450</v>
      </c>
      <c r="I50" s="68">
        <f t="shared" si="7"/>
        <v>300</v>
      </c>
      <c r="J50" s="129">
        <v>0</v>
      </c>
      <c r="K50" s="154">
        <f t="shared" ref="K50:K56" si="9">J50*I50*2</f>
        <v>0</v>
      </c>
      <c r="L50" s="155"/>
      <c r="M50" s="81"/>
    </row>
    <row r="51" spans="2:14" x14ac:dyDescent="0.45">
      <c r="B51" s="34" t="s">
        <v>316</v>
      </c>
      <c r="C51" s="20" t="s">
        <v>16</v>
      </c>
      <c r="D51" s="20">
        <v>74</v>
      </c>
      <c r="E51" s="20">
        <v>5</v>
      </c>
      <c r="F51" s="30">
        <f t="shared" si="6"/>
        <v>79</v>
      </c>
      <c r="G51" s="50">
        <v>3</v>
      </c>
      <c r="H51" s="51">
        <f t="shared" si="8"/>
        <v>237</v>
      </c>
      <c r="I51" s="68">
        <f t="shared" si="7"/>
        <v>158</v>
      </c>
      <c r="J51" s="129">
        <v>0</v>
      </c>
      <c r="K51" s="154">
        <f t="shared" si="9"/>
        <v>0</v>
      </c>
      <c r="L51" s="155"/>
      <c r="M51" s="81"/>
    </row>
    <row r="52" spans="2:14" x14ac:dyDescent="0.45">
      <c r="B52" s="34" t="s">
        <v>317</v>
      </c>
      <c r="C52" s="20" t="s">
        <v>17</v>
      </c>
      <c r="D52" s="20">
        <v>152</v>
      </c>
      <c r="E52" s="20">
        <v>7</v>
      </c>
      <c r="F52" s="30">
        <f t="shared" si="6"/>
        <v>159</v>
      </c>
      <c r="G52" s="50">
        <v>3</v>
      </c>
      <c r="H52" s="51">
        <f t="shared" si="8"/>
        <v>477</v>
      </c>
      <c r="I52" s="68">
        <f t="shared" si="7"/>
        <v>318</v>
      </c>
      <c r="J52" s="129">
        <v>0</v>
      </c>
      <c r="K52" s="154">
        <f t="shared" si="9"/>
        <v>0</v>
      </c>
      <c r="L52" s="155"/>
      <c r="M52" s="81"/>
    </row>
    <row r="53" spans="2:14" x14ac:dyDescent="0.45">
      <c r="B53" s="34" t="s">
        <v>318</v>
      </c>
      <c r="C53" s="20" t="s">
        <v>18</v>
      </c>
      <c r="D53" s="20">
        <v>52</v>
      </c>
      <c r="E53" s="20">
        <v>0</v>
      </c>
      <c r="F53" s="30">
        <f t="shared" si="6"/>
        <v>52</v>
      </c>
      <c r="G53" s="50">
        <v>3</v>
      </c>
      <c r="H53" s="51">
        <f t="shared" si="8"/>
        <v>156</v>
      </c>
      <c r="I53" s="68">
        <f t="shared" si="7"/>
        <v>104</v>
      </c>
      <c r="J53" s="129">
        <v>0</v>
      </c>
      <c r="K53" s="154">
        <f t="shared" si="9"/>
        <v>0</v>
      </c>
      <c r="L53" s="155"/>
      <c r="M53" s="81"/>
    </row>
    <row r="54" spans="2:14" x14ac:dyDescent="0.45">
      <c r="B54" s="34" t="s">
        <v>319</v>
      </c>
      <c r="C54" s="20" t="s">
        <v>19</v>
      </c>
      <c r="D54" s="20">
        <v>39</v>
      </c>
      <c r="E54" s="20">
        <v>9</v>
      </c>
      <c r="F54" s="30">
        <f t="shared" si="6"/>
        <v>48</v>
      </c>
      <c r="G54" s="50">
        <v>3</v>
      </c>
      <c r="H54" s="51">
        <f t="shared" si="8"/>
        <v>144</v>
      </c>
      <c r="I54" s="68">
        <f t="shared" si="7"/>
        <v>96</v>
      </c>
      <c r="J54" s="129">
        <v>0</v>
      </c>
      <c r="K54" s="154">
        <f t="shared" si="9"/>
        <v>0</v>
      </c>
      <c r="L54" s="155"/>
      <c r="M54" s="81"/>
    </row>
    <row r="55" spans="2:14" x14ac:dyDescent="0.45">
      <c r="B55" s="34" t="s">
        <v>320</v>
      </c>
      <c r="C55" s="20" t="s">
        <v>22</v>
      </c>
      <c r="D55" s="20">
        <v>142</v>
      </c>
      <c r="E55" s="20">
        <v>11</v>
      </c>
      <c r="F55" s="30">
        <f t="shared" si="6"/>
        <v>153</v>
      </c>
      <c r="G55" s="50">
        <v>3</v>
      </c>
      <c r="H55" s="51">
        <f t="shared" si="8"/>
        <v>459</v>
      </c>
      <c r="I55" s="68">
        <f t="shared" si="7"/>
        <v>306</v>
      </c>
      <c r="J55" s="129">
        <v>0</v>
      </c>
      <c r="K55" s="154">
        <f t="shared" si="9"/>
        <v>0</v>
      </c>
      <c r="L55" s="155"/>
      <c r="M55" s="81"/>
    </row>
    <row r="56" spans="2:14" x14ac:dyDescent="0.45">
      <c r="B56" s="34" t="s">
        <v>321</v>
      </c>
      <c r="C56" s="20" t="s">
        <v>23</v>
      </c>
      <c r="D56" s="20">
        <v>60</v>
      </c>
      <c r="E56" s="20">
        <v>3</v>
      </c>
      <c r="F56" s="30">
        <f t="shared" si="6"/>
        <v>63</v>
      </c>
      <c r="G56" s="50">
        <v>3</v>
      </c>
      <c r="H56" s="51">
        <f t="shared" si="8"/>
        <v>189</v>
      </c>
      <c r="I56" s="68">
        <f t="shared" si="7"/>
        <v>126</v>
      </c>
      <c r="J56" s="129">
        <v>0</v>
      </c>
      <c r="K56" s="154">
        <f t="shared" si="9"/>
        <v>0</v>
      </c>
      <c r="L56" s="155"/>
      <c r="M56" s="81"/>
    </row>
    <row r="57" spans="2:14" ht="14.65" thickBot="1" x14ac:dyDescent="0.5">
      <c r="B57" s="31" t="s">
        <v>313</v>
      </c>
      <c r="C57" s="148"/>
      <c r="D57" s="149"/>
      <c r="E57" s="150"/>
      <c r="F57" s="36">
        <f>SUM(F49:F56)</f>
        <v>779</v>
      </c>
      <c r="G57" s="31"/>
      <c r="H57" s="36">
        <f>SUM(H49:H56)</f>
        <v>2337</v>
      </c>
      <c r="I57" s="69">
        <f t="shared" si="7"/>
        <v>1558</v>
      </c>
      <c r="J57" s="70">
        <v>0</v>
      </c>
      <c r="K57" s="151">
        <f t="shared" ref="K57" si="10">L42</f>
        <v>0</v>
      </c>
      <c r="L57" s="151"/>
      <c r="M57" s="26"/>
      <c r="N57" s="26"/>
    </row>
    <row r="58" spans="2:14" ht="11" customHeight="1" x14ac:dyDescent="0.45">
      <c r="C58" s="33"/>
      <c r="D58" s="33"/>
      <c r="E58" s="33"/>
      <c r="F58" s="33"/>
      <c r="G58" s="33"/>
      <c r="H58" s="33"/>
      <c r="I58" s="33"/>
      <c r="J58" s="33"/>
      <c r="K58" s="28"/>
    </row>
    <row r="59" spans="2:14" ht="24.5" customHeight="1" x14ac:dyDescent="0.45">
      <c r="G59" s="33"/>
      <c r="H59" s="33"/>
      <c r="I59" s="152"/>
      <c r="J59" s="152"/>
      <c r="K59" s="152"/>
      <c r="L59" s="152"/>
      <c r="M59" s="29"/>
      <c r="N59" s="83"/>
    </row>
    <row r="60" spans="2:14" x14ac:dyDescent="0.45">
      <c r="I60" s="153"/>
      <c r="J60" s="153"/>
      <c r="K60" s="153"/>
      <c r="L60" s="153"/>
    </row>
    <row r="61" spans="2:14" x14ac:dyDescent="0.45">
      <c r="I61" s="152"/>
      <c r="J61" s="152"/>
      <c r="K61" s="152"/>
      <c r="L61" s="152"/>
    </row>
  </sheetData>
  <sheetProtection algorithmName="SHA-512" hashValue="xYXQXDW8rA8mizJMin7XFpfKWEKALJ1+YjCMCxMQxhjlYbsAYkRg0YC5lt4YOzdv8SjfXJRGtQrOTRGOgTmRcQ==" saltValue="swJFjgTaG+cVji9ucE51gg==" spinCount="100000" sheet="1" objects="1" scenarios="1" selectLockedCells="1"/>
  <mergeCells count="50">
    <mergeCell ref="I60:L60"/>
    <mergeCell ref="I61:L61"/>
    <mergeCell ref="B46:L46"/>
    <mergeCell ref="B47:F47"/>
    <mergeCell ref="G47:H47"/>
    <mergeCell ref="I47:L47"/>
    <mergeCell ref="C57:E57"/>
    <mergeCell ref="I59:L59"/>
    <mergeCell ref="K48:L48"/>
    <mergeCell ref="K49:L49"/>
    <mergeCell ref="K50:L50"/>
    <mergeCell ref="K51:L51"/>
    <mergeCell ref="K52:L52"/>
    <mergeCell ref="B18:F18"/>
    <mergeCell ref="K53:L53"/>
    <mergeCell ref="K54:L54"/>
    <mergeCell ref="K55:L55"/>
    <mergeCell ref="H13:I13"/>
    <mergeCell ref="H14:I14"/>
    <mergeCell ref="H15:I15"/>
    <mergeCell ref="J24:L24"/>
    <mergeCell ref="J25:L25"/>
    <mergeCell ref="F44:I44"/>
    <mergeCell ref="J20:L20"/>
    <mergeCell ref="J21:L21"/>
    <mergeCell ref="J22:L22"/>
    <mergeCell ref="J23:L23"/>
    <mergeCell ref="C28:E28"/>
    <mergeCell ref="B44:E44"/>
    <mergeCell ref="I32:L32"/>
    <mergeCell ref="B31:L31"/>
    <mergeCell ref="C42:E42"/>
    <mergeCell ref="G32:H32"/>
    <mergeCell ref="B32:F32"/>
    <mergeCell ref="K56:L56"/>
    <mergeCell ref="K57:L57"/>
    <mergeCell ref="K4:K5"/>
    <mergeCell ref="L4:L5"/>
    <mergeCell ref="H11:I11"/>
    <mergeCell ref="J28:K28"/>
    <mergeCell ref="G28:H28"/>
    <mergeCell ref="G18:I18"/>
    <mergeCell ref="F12:G12"/>
    <mergeCell ref="F13:G13"/>
    <mergeCell ref="F14:G14"/>
    <mergeCell ref="F16:G16"/>
    <mergeCell ref="H12:I12"/>
    <mergeCell ref="F11:G11"/>
    <mergeCell ref="J18:L18"/>
    <mergeCell ref="J19:L19"/>
  </mergeCells>
  <pageMargins left="0.7" right="0.7" top="0.75" bottom="0.75" header="0.3" footer="0.3"/>
  <pageSetup paperSize="9" scale="54" orientation="landscape" r:id="rId1"/>
  <rowBreaks count="1" manualBreakCount="1">
    <brk id="29"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1B650-8290-4519-96EF-8187C5FB7B58}">
  <dimension ref="B1:L49"/>
  <sheetViews>
    <sheetView topLeftCell="E4" zoomScaleNormal="100" workbookViewId="0">
      <selection activeCell="E7" sqref="E7"/>
    </sheetView>
  </sheetViews>
  <sheetFormatPr defaultRowHeight="14.25" x14ac:dyDescent="0.45"/>
  <cols>
    <col min="3" max="3" width="23.265625" customWidth="1"/>
    <col min="4" max="4" width="15" customWidth="1"/>
    <col min="5" max="5" width="16.33203125" customWidth="1"/>
    <col min="6" max="6" width="15.265625" customWidth="1"/>
    <col min="7" max="7" width="14.59765625" customWidth="1"/>
    <col min="8" max="8" width="14.9296875" customWidth="1"/>
    <col min="9" max="9" width="33.796875" customWidth="1"/>
    <col min="10" max="10" width="22.265625" customWidth="1"/>
    <col min="11" max="11" width="31.33203125" customWidth="1"/>
    <col min="12" max="12" width="19.73046875" customWidth="1"/>
  </cols>
  <sheetData>
    <row r="1" spans="2:12" ht="11.55" customHeight="1" x14ac:dyDescent="0.45"/>
    <row r="2" spans="2:12" ht="25.05" customHeight="1" x14ac:dyDescent="0.45">
      <c r="B2" s="86" t="s">
        <v>200</v>
      </c>
      <c r="K2" s="123"/>
      <c r="L2" s="96"/>
    </row>
    <row r="3" spans="2:12" ht="16.149999999999999" thickBot="1" x14ac:dyDescent="0.55000000000000004">
      <c r="B3" s="24"/>
      <c r="K3" s="96"/>
      <c r="L3" s="96"/>
    </row>
    <row r="4" spans="2:12" x14ac:dyDescent="0.45">
      <c r="B4" s="53" t="s">
        <v>156</v>
      </c>
      <c r="C4" s="54"/>
      <c r="D4" s="54"/>
      <c r="E4" s="54"/>
      <c r="F4" s="54"/>
      <c r="G4" s="54"/>
      <c r="H4" s="54"/>
      <c r="I4" s="84"/>
      <c r="K4" s="243" t="s">
        <v>180</v>
      </c>
      <c r="L4" s="245">
        <f>L11+L12</f>
        <v>0</v>
      </c>
    </row>
    <row r="5" spans="2:12" ht="57" x14ac:dyDescent="0.45">
      <c r="B5" s="41" t="s">
        <v>201</v>
      </c>
      <c r="C5" s="42" t="s">
        <v>131</v>
      </c>
      <c r="D5" s="42" t="s">
        <v>0</v>
      </c>
      <c r="E5" s="42" t="s">
        <v>165</v>
      </c>
      <c r="F5" s="42" t="s">
        <v>3</v>
      </c>
      <c r="G5" s="42" t="s">
        <v>129</v>
      </c>
      <c r="H5" s="42" t="s">
        <v>4</v>
      </c>
      <c r="I5" s="42" t="s">
        <v>2</v>
      </c>
      <c r="K5" s="244"/>
      <c r="L5" s="246"/>
    </row>
    <row r="6" spans="2:12" x14ac:dyDescent="0.45">
      <c r="B6" s="34" t="s">
        <v>202</v>
      </c>
      <c r="C6" s="21" t="s">
        <v>1</v>
      </c>
      <c r="D6" s="68">
        <v>1</v>
      </c>
      <c r="E6" s="126">
        <v>0</v>
      </c>
      <c r="F6" s="68">
        <v>7.5</v>
      </c>
      <c r="G6" s="62">
        <f>D6*E6*F6</f>
        <v>0</v>
      </c>
      <c r="H6" s="68">
        <v>3</v>
      </c>
      <c r="I6" s="62">
        <f>G6*H6</f>
        <v>0</v>
      </c>
      <c r="K6" s="90"/>
      <c r="L6" s="91"/>
    </row>
    <row r="7" spans="2:12" x14ac:dyDescent="0.45">
      <c r="B7" s="34" t="s">
        <v>203</v>
      </c>
      <c r="C7" s="21" t="s">
        <v>154</v>
      </c>
      <c r="D7" s="68">
        <v>1</v>
      </c>
      <c r="E7" s="126">
        <v>0</v>
      </c>
      <c r="F7" s="68">
        <v>7.5</v>
      </c>
      <c r="G7" s="62">
        <f>D7*E7*F7</f>
        <v>0</v>
      </c>
      <c r="H7" s="68">
        <v>3</v>
      </c>
      <c r="I7" s="62">
        <f>G7*H7</f>
        <v>0</v>
      </c>
      <c r="K7" s="90" t="s">
        <v>454</v>
      </c>
      <c r="L7" s="91">
        <f>H15</f>
        <v>0</v>
      </c>
    </row>
    <row r="8" spans="2:12" ht="28.9" thickBot="1" x14ac:dyDescent="0.5">
      <c r="B8" s="31" t="s">
        <v>201</v>
      </c>
      <c r="C8" s="95" t="s">
        <v>159</v>
      </c>
      <c r="D8" s="55"/>
      <c r="E8" s="55"/>
      <c r="F8" s="55"/>
      <c r="G8" s="55"/>
      <c r="H8" s="55"/>
      <c r="I8" s="85">
        <f>SUM(I6:I7)</f>
        <v>0</v>
      </c>
      <c r="K8" s="90" t="s">
        <v>455</v>
      </c>
      <c r="L8" s="91">
        <f>I24</f>
        <v>0</v>
      </c>
    </row>
    <row r="9" spans="2:12" x14ac:dyDescent="0.45">
      <c r="B9" s="25"/>
      <c r="C9" s="27"/>
      <c r="D9" s="27"/>
      <c r="E9" s="27"/>
      <c r="F9" s="27"/>
      <c r="G9" s="27"/>
      <c r="H9" s="27"/>
      <c r="I9" s="27"/>
      <c r="K9" s="90" t="s">
        <v>456</v>
      </c>
      <c r="L9" s="91">
        <f>L35</f>
        <v>0</v>
      </c>
    </row>
    <row r="10" spans="2:12" x14ac:dyDescent="0.45">
      <c r="B10" s="117"/>
      <c r="C10" s="99" t="s">
        <v>324</v>
      </c>
      <c r="D10" s="118"/>
      <c r="E10" s="118"/>
      <c r="F10" s="118"/>
      <c r="G10" s="118"/>
      <c r="H10" s="118"/>
      <c r="I10" s="119"/>
      <c r="K10" s="90" t="s">
        <v>457</v>
      </c>
      <c r="L10" s="91">
        <f>K47</f>
        <v>0</v>
      </c>
    </row>
    <row r="11" spans="2:12" ht="14.55" customHeight="1" x14ac:dyDescent="0.45">
      <c r="B11" s="98" t="s">
        <v>185</v>
      </c>
      <c r="D11" s="100"/>
      <c r="E11" s="104" t="s">
        <v>308</v>
      </c>
      <c r="F11" s="188" t="s">
        <v>309</v>
      </c>
      <c r="G11" s="188"/>
      <c r="H11" s="189" t="s">
        <v>311</v>
      </c>
      <c r="I11" s="190"/>
      <c r="K11" s="90" t="s">
        <v>180</v>
      </c>
      <c r="L11" s="91">
        <f>L7+L8+L9+L10</f>
        <v>0</v>
      </c>
    </row>
    <row r="12" spans="2:12" x14ac:dyDescent="0.45">
      <c r="B12" s="98" t="s">
        <v>182</v>
      </c>
      <c r="C12" s="101" t="s">
        <v>305</v>
      </c>
      <c r="D12" s="103">
        <v>1</v>
      </c>
      <c r="E12" s="124">
        <v>0</v>
      </c>
      <c r="F12" s="191">
        <v>4</v>
      </c>
      <c r="G12" s="192"/>
      <c r="H12" s="193">
        <f>E12*F12</f>
        <v>0</v>
      </c>
      <c r="I12" s="194"/>
      <c r="K12" s="90" t="s">
        <v>327</v>
      </c>
      <c r="L12" s="91">
        <f>L11*0.05</f>
        <v>0</v>
      </c>
    </row>
    <row r="13" spans="2:12" x14ac:dyDescent="0.45">
      <c r="B13" s="98" t="s">
        <v>183</v>
      </c>
      <c r="C13" s="101" t="s">
        <v>306</v>
      </c>
      <c r="D13" s="103">
        <v>1</v>
      </c>
      <c r="E13" s="124">
        <v>0</v>
      </c>
      <c r="F13" s="191">
        <v>4</v>
      </c>
      <c r="G13" s="192"/>
      <c r="H13" s="193">
        <f>E13*F13</f>
        <v>0</v>
      </c>
      <c r="I13" s="194"/>
      <c r="K13" s="90" t="s">
        <v>194</v>
      </c>
      <c r="L13" s="91">
        <f>L11+L12*0.15</f>
        <v>0</v>
      </c>
    </row>
    <row r="14" spans="2:12" x14ac:dyDescent="0.45">
      <c r="B14" s="98" t="s">
        <v>184</v>
      </c>
      <c r="C14" s="101" t="s">
        <v>307</v>
      </c>
      <c r="D14" s="103">
        <v>1</v>
      </c>
      <c r="E14" s="124">
        <v>0</v>
      </c>
      <c r="F14" s="191">
        <v>4</v>
      </c>
      <c r="G14" s="192"/>
      <c r="H14" s="193">
        <f>E14*F14</f>
        <v>0</v>
      </c>
      <c r="I14" s="194"/>
      <c r="K14" s="90" t="s">
        <v>197</v>
      </c>
      <c r="L14" s="91">
        <f>L11+L12+L13</f>
        <v>0</v>
      </c>
    </row>
    <row r="15" spans="2:12" x14ac:dyDescent="0.45">
      <c r="B15" s="98" t="s">
        <v>185</v>
      </c>
      <c r="C15" s="99" t="s">
        <v>310</v>
      </c>
      <c r="D15" s="100"/>
      <c r="E15" s="102">
        <f>E12+E13+E14</f>
        <v>0</v>
      </c>
      <c r="F15" s="20"/>
      <c r="G15" s="20"/>
      <c r="H15" s="247">
        <f>H12+H13+H14</f>
        <v>0</v>
      </c>
      <c r="I15" s="247"/>
      <c r="K15" s="90"/>
      <c r="L15" s="91"/>
    </row>
    <row r="16" spans="2:12" ht="14.65" thickBot="1" x14ac:dyDescent="0.5">
      <c r="J16" s="89"/>
      <c r="K16" s="40"/>
      <c r="L16" s="40"/>
    </row>
    <row r="17" spans="2:12" ht="14.65" thickBot="1" x14ac:dyDescent="0.5">
      <c r="B17" s="248" t="s">
        <v>181</v>
      </c>
      <c r="C17" s="248"/>
      <c r="D17" s="248"/>
      <c r="E17" s="248"/>
      <c r="F17" s="248"/>
      <c r="G17" s="249" t="s">
        <v>158</v>
      </c>
      <c r="H17" s="249"/>
      <c r="I17" s="249"/>
      <c r="J17" s="140" t="s">
        <v>440</v>
      </c>
      <c r="K17" s="141"/>
      <c r="L17" s="142"/>
    </row>
    <row r="18" spans="2:12" ht="85.5" x14ac:dyDescent="0.45">
      <c r="B18" s="41" t="s">
        <v>187</v>
      </c>
      <c r="C18" s="42" t="s">
        <v>186</v>
      </c>
      <c r="D18" s="42" t="s">
        <v>127</v>
      </c>
      <c r="E18" s="42" t="s">
        <v>139</v>
      </c>
      <c r="F18" s="43" t="s">
        <v>126</v>
      </c>
      <c r="G18" s="44" t="s">
        <v>328</v>
      </c>
      <c r="H18" s="42" t="s">
        <v>128</v>
      </c>
      <c r="I18" s="46" t="s">
        <v>171</v>
      </c>
      <c r="J18" s="175"/>
      <c r="K18" s="176"/>
      <c r="L18" s="177"/>
    </row>
    <row r="19" spans="2:12" x14ac:dyDescent="0.45">
      <c r="B19" s="34" t="s">
        <v>188</v>
      </c>
      <c r="C19" s="20" t="s">
        <v>25</v>
      </c>
      <c r="D19" s="20" t="s">
        <v>26</v>
      </c>
      <c r="E19" s="20" t="s">
        <v>15</v>
      </c>
      <c r="F19" s="35">
        <v>39</v>
      </c>
      <c r="G19" s="60">
        <f>I8*F19</f>
        <v>0</v>
      </c>
      <c r="H19" s="57">
        <v>2</v>
      </c>
      <c r="I19" s="76">
        <f>G19</f>
        <v>0</v>
      </c>
      <c r="J19" s="178"/>
      <c r="K19" s="179"/>
      <c r="L19" s="180"/>
    </row>
    <row r="20" spans="2:12" x14ac:dyDescent="0.45">
      <c r="B20" s="34" t="s">
        <v>189</v>
      </c>
      <c r="C20" s="20" t="s">
        <v>28</v>
      </c>
      <c r="D20" s="20" t="s">
        <v>29</v>
      </c>
      <c r="E20" s="20" t="s">
        <v>30</v>
      </c>
      <c r="F20">
        <v>42</v>
      </c>
      <c r="G20" s="60">
        <f>I8*F20</f>
        <v>0</v>
      </c>
      <c r="H20" s="58">
        <v>2</v>
      </c>
      <c r="I20" s="76">
        <f t="shared" ref="I20:I23" si="0">G20</f>
        <v>0</v>
      </c>
      <c r="J20" s="178"/>
      <c r="K20" s="179"/>
      <c r="L20" s="180"/>
    </row>
    <row r="21" spans="2:12" x14ac:dyDescent="0.45">
      <c r="B21" s="34" t="s">
        <v>184</v>
      </c>
      <c r="C21" s="20" t="s">
        <v>31</v>
      </c>
      <c r="D21" s="20" t="s">
        <v>32</v>
      </c>
      <c r="E21" s="20" t="s">
        <v>30</v>
      </c>
      <c r="F21" s="35">
        <v>46</v>
      </c>
      <c r="G21" s="60">
        <f>I8*F21</f>
        <v>0</v>
      </c>
      <c r="H21" s="58">
        <v>2</v>
      </c>
      <c r="I21" s="76">
        <f t="shared" si="0"/>
        <v>0</v>
      </c>
      <c r="J21" s="178"/>
      <c r="K21" s="179"/>
      <c r="L21" s="180"/>
    </row>
    <row r="22" spans="2:12" x14ac:dyDescent="0.45">
      <c r="B22" s="34" t="s">
        <v>205</v>
      </c>
      <c r="C22" s="20" t="s">
        <v>33</v>
      </c>
      <c r="D22" s="20" t="s">
        <v>34</v>
      </c>
      <c r="E22" s="20" t="s">
        <v>35</v>
      </c>
      <c r="F22" s="35">
        <v>72</v>
      </c>
      <c r="G22" s="60">
        <f>I8*F22</f>
        <v>0</v>
      </c>
      <c r="H22" s="58">
        <v>2</v>
      </c>
      <c r="I22" s="76">
        <f t="shared" si="0"/>
        <v>0</v>
      </c>
      <c r="J22" s="178"/>
      <c r="K22" s="179"/>
      <c r="L22" s="180"/>
    </row>
    <row r="23" spans="2:12" x14ac:dyDescent="0.45">
      <c r="B23" s="34" t="s">
        <v>204</v>
      </c>
      <c r="C23" s="20" t="s">
        <v>36</v>
      </c>
      <c r="D23" s="20" t="s">
        <v>37</v>
      </c>
      <c r="E23" s="20" t="s">
        <v>35</v>
      </c>
      <c r="F23" s="35">
        <v>17</v>
      </c>
      <c r="G23" s="60">
        <f>I8*F23</f>
        <v>0</v>
      </c>
      <c r="H23" s="58">
        <v>2</v>
      </c>
      <c r="I23" s="76">
        <f t="shared" si="0"/>
        <v>0</v>
      </c>
      <c r="J23" s="178"/>
      <c r="K23" s="179"/>
      <c r="L23" s="180"/>
    </row>
    <row r="24" spans="2:12" ht="14.65" thickBot="1" x14ac:dyDescent="0.5">
      <c r="B24" s="93" t="s">
        <v>187</v>
      </c>
      <c r="C24" s="250" t="s">
        <v>167</v>
      </c>
      <c r="D24" s="250"/>
      <c r="E24" s="250"/>
      <c r="F24" s="39">
        <f>SUM(F19:F23)</f>
        <v>216</v>
      </c>
      <c r="G24" s="174" t="s">
        <v>157</v>
      </c>
      <c r="H24" s="173"/>
      <c r="I24" s="72">
        <f>I19+I20+I21+I22+I23</f>
        <v>0</v>
      </c>
      <c r="J24" s="178"/>
      <c r="K24" s="179"/>
      <c r="L24" s="180"/>
    </row>
    <row r="25" spans="2:12" ht="14.65" thickBot="1" x14ac:dyDescent="0.5">
      <c r="B25" s="25"/>
      <c r="C25" s="27"/>
      <c r="D25" s="27"/>
      <c r="E25" s="27"/>
      <c r="F25" s="25"/>
      <c r="G25" s="19"/>
      <c r="H25" s="19"/>
      <c r="I25" s="26"/>
      <c r="J25" s="237"/>
      <c r="K25" s="238"/>
      <c r="L25" s="239"/>
    </row>
    <row r="26" spans="2:12" ht="14.65" thickBot="1" x14ac:dyDescent="0.5"/>
    <row r="27" spans="2:12" x14ac:dyDescent="0.45">
      <c r="B27" s="156" t="s">
        <v>148</v>
      </c>
      <c r="C27" s="157"/>
      <c r="D27" s="157"/>
      <c r="E27" s="157"/>
      <c r="F27" s="157"/>
      <c r="G27" s="157"/>
      <c r="H27" s="157"/>
      <c r="I27" s="157"/>
      <c r="J27" s="157"/>
      <c r="K27" s="157"/>
      <c r="L27" s="157"/>
    </row>
    <row r="28" spans="2:12" x14ac:dyDescent="0.45">
      <c r="B28" s="181" t="s">
        <v>181</v>
      </c>
      <c r="C28" s="159"/>
      <c r="D28" s="159"/>
      <c r="E28" s="159"/>
      <c r="F28" s="236"/>
      <c r="G28" s="181" t="s">
        <v>168</v>
      </c>
      <c r="H28" s="159"/>
      <c r="I28" s="163" t="s">
        <v>179</v>
      </c>
      <c r="J28" s="164"/>
      <c r="K28" s="164"/>
      <c r="L28" s="164"/>
    </row>
    <row r="29" spans="2:12" ht="71.25" x14ac:dyDescent="0.45">
      <c r="B29" s="41" t="s">
        <v>190</v>
      </c>
      <c r="C29" s="42" t="s">
        <v>208</v>
      </c>
      <c r="D29" s="42" t="s">
        <v>125</v>
      </c>
      <c r="E29" s="42" t="s">
        <v>172</v>
      </c>
      <c r="F29" s="46" t="s">
        <v>126</v>
      </c>
      <c r="G29" s="47" t="s">
        <v>166</v>
      </c>
      <c r="H29" s="48" t="s">
        <v>169</v>
      </c>
      <c r="I29" s="49" t="s">
        <v>312</v>
      </c>
      <c r="J29" s="42" t="s">
        <v>176</v>
      </c>
      <c r="K29" s="45" t="s">
        <v>170</v>
      </c>
      <c r="L29" s="46" t="s">
        <v>199</v>
      </c>
    </row>
    <row r="30" spans="2:12" x14ac:dyDescent="0.45">
      <c r="B30" s="66" t="s">
        <v>206</v>
      </c>
      <c r="C30" s="52" t="s">
        <v>25</v>
      </c>
      <c r="D30" s="52" t="s">
        <v>26</v>
      </c>
      <c r="E30" s="52" t="s">
        <v>15</v>
      </c>
      <c r="F30" s="52">
        <v>39</v>
      </c>
      <c r="G30" s="94">
        <v>3</v>
      </c>
      <c r="H30" s="65">
        <f>F30*G30</f>
        <v>117</v>
      </c>
      <c r="I30" s="64">
        <f>F30*2</f>
        <v>78</v>
      </c>
      <c r="J30" s="127">
        <v>0</v>
      </c>
      <c r="K30" s="62">
        <v>4.95</v>
      </c>
      <c r="L30" s="71">
        <f>J30*K30</f>
        <v>0</v>
      </c>
    </row>
    <row r="31" spans="2:12" x14ac:dyDescent="0.45">
      <c r="B31" s="66" t="s">
        <v>191</v>
      </c>
      <c r="C31" s="52" t="s">
        <v>28</v>
      </c>
      <c r="D31" s="52" t="s">
        <v>29</v>
      </c>
      <c r="E31" s="52" t="s">
        <v>30</v>
      </c>
      <c r="F31" s="52">
        <v>42</v>
      </c>
      <c r="G31" s="94">
        <v>3</v>
      </c>
      <c r="H31" s="65">
        <f t="shared" ref="H31:H34" si="1">F31*G31</f>
        <v>126</v>
      </c>
      <c r="I31" s="64">
        <f t="shared" ref="I31:I35" si="2">F31*2</f>
        <v>84</v>
      </c>
      <c r="J31" s="127">
        <v>0</v>
      </c>
      <c r="K31" s="62">
        <v>4.95</v>
      </c>
      <c r="L31" s="71">
        <f t="shared" ref="L31:L34" si="3">I31*J31*K31</f>
        <v>0</v>
      </c>
    </row>
    <row r="32" spans="2:12" x14ac:dyDescent="0.45">
      <c r="B32" s="66" t="s">
        <v>329</v>
      </c>
      <c r="C32" s="52" t="s">
        <v>31</v>
      </c>
      <c r="D32" s="52" t="s">
        <v>32</v>
      </c>
      <c r="E32" s="52" t="s">
        <v>30</v>
      </c>
      <c r="F32" s="52">
        <v>46</v>
      </c>
      <c r="G32" s="94">
        <v>3</v>
      </c>
      <c r="H32" s="65">
        <f t="shared" si="1"/>
        <v>138</v>
      </c>
      <c r="I32" s="64">
        <f t="shared" si="2"/>
        <v>92</v>
      </c>
      <c r="J32" s="127">
        <v>0</v>
      </c>
      <c r="K32" s="62">
        <v>4.95</v>
      </c>
      <c r="L32" s="71">
        <f t="shared" si="3"/>
        <v>0</v>
      </c>
    </row>
    <row r="33" spans="2:12" x14ac:dyDescent="0.45">
      <c r="B33" s="66" t="s">
        <v>192</v>
      </c>
      <c r="C33" s="52" t="s">
        <v>33</v>
      </c>
      <c r="D33" s="52" t="s">
        <v>34</v>
      </c>
      <c r="E33" s="52" t="s">
        <v>35</v>
      </c>
      <c r="F33" s="52">
        <v>72</v>
      </c>
      <c r="G33" s="94">
        <v>3</v>
      </c>
      <c r="H33" s="65">
        <f t="shared" si="1"/>
        <v>216</v>
      </c>
      <c r="I33" s="64">
        <f t="shared" si="2"/>
        <v>144</v>
      </c>
      <c r="J33" s="127">
        <v>0</v>
      </c>
      <c r="K33" s="62">
        <v>4.95</v>
      </c>
      <c r="L33" s="71">
        <f t="shared" si="3"/>
        <v>0</v>
      </c>
    </row>
    <row r="34" spans="2:12" x14ac:dyDescent="0.45">
      <c r="B34" s="66" t="s">
        <v>207</v>
      </c>
      <c r="C34" s="52" t="s">
        <v>36</v>
      </c>
      <c r="D34" s="52" t="s">
        <v>37</v>
      </c>
      <c r="E34" s="52" t="s">
        <v>35</v>
      </c>
      <c r="F34" s="52">
        <v>17</v>
      </c>
      <c r="G34" s="94">
        <v>3</v>
      </c>
      <c r="H34" s="65">
        <f t="shared" si="1"/>
        <v>51</v>
      </c>
      <c r="I34" s="64">
        <f t="shared" si="2"/>
        <v>34</v>
      </c>
      <c r="J34" s="127">
        <v>0</v>
      </c>
      <c r="K34" s="62">
        <v>4.95</v>
      </c>
      <c r="L34" s="71">
        <f t="shared" si="3"/>
        <v>0</v>
      </c>
    </row>
    <row r="35" spans="2:12" ht="14.65" thickBot="1" x14ac:dyDescent="0.5">
      <c r="B35" s="31" t="s">
        <v>190</v>
      </c>
      <c r="C35" s="148"/>
      <c r="D35" s="149"/>
      <c r="E35" s="150"/>
      <c r="F35" s="36">
        <f>SUM(F30:F34)</f>
        <v>216</v>
      </c>
      <c r="G35" s="73"/>
      <c r="H35" s="74">
        <f>SUM(H30:H34)</f>
        <v>648</v>
      </c>
      <c r="I35" s="75">
        <f t="shared" si="2"/>
        <v>432</v>
      </c>
      <c r="J35" s="61">
        <f>J30+J31+J32+J33+J34</f>
        <v>0</v>
      </c>
      <c r="K35" s="63">
        <v>4.95</v>
      </c>
      <c r="L35" s="72">
        <f>SUM(L30:L34)</f>
        <v>0</v>
      </c>
    </row>
    <row r="36" spans="2:12" x14ac:dyDescent="0.45">
      <c r="C36" s="33"/>
      <c r="D36" s="33"/>
      <c r="E36" s="33"/>
      <c r="F36" s="33"/>
      <c r="G36" s="33"/>
      <c r="H36" s="33"/>
      <c r="I36" s="33"/>
      <c r="J36" s="33"/>
      <c r="K36" s="28"/>
    </row>
    <row r="37" spans="2:12" x14ac:dyDescent="0.45">
      <c r="B37" t="s">
        <v>175</v>
      </c>
      <c r="G37" s="33"/>
      <c r="H37" s="33"/>
      <c r="I37" s="33"/>
      <c r="J37" s="33"/>
      <c r="K37" s="33"/>
      <c r="L37" s="33"/>
    </row>
    <row r="38" spans="2:12" ht="14.65" thickBot="1" x14ac:dyDescent="0.5"/>
    <row r="39" spans="2:12" x14ac:dyDescent="0.45">
      <c r="B39" s="156" t="s">
        <v>174</v>
      </c>
      <c r="C39" s="157"/>
      <c r="D39" s="157"/>
      <c r="E39" s="157"/>
      <c r="F39" s="157"/>
      <c r="G39" s="157"/>
      <c r="H39" s="157"/>
      <c r="I39" s="157"/>
      <c r="J39" s="157"/>
      <c r="K39" s="157"/>
      <c r="L39" s="157"/>
    </row>
    <row r="40" spans="2:12" x14ac:dyDescent="0.45">
      <c r="B40" s="181" t="s">
        <v>181</v>
      </c>
      <c r="C40" s="159"/>
      <c r="D40" s="159"/>
      <c r="E40" s="159"/>
      <c r="F40" s="236"/>
      <c r="G40" s="161" t="s">
        <v>168</v>
      </c>
      <c r="H40" s="162"/>
      <c r="I40" s="163" t="s">
        <v>178</v>
      </c>
      <c r="J40" s="164"/>
      <c r="K40" s="164"/>
      <c r="L40" s="164"/>
    </row>
    <row r="41" spans="2:12" ht="42.75" x14ac:dyDescent="0.45">
      <c r="B41" s="41" t="s">
        <v>190</v>
      </c>
      <c r="C41" s="42" t="s">
        <v>130</v>
      </c>
      <c r="D41" s="42" t="s">
        <v>125</v>
      </c>
      <c r="E41" s="42" t="s">
        <v>172</v>
      </c>
      <c r="F41" s="46" t="s">
        <v>126</v>
      </c>
      <c r="G41" s="47" t="s">
        <v>166</v>
      </c>
      <c r="H41" s="48" t="s">
        <v>169</v>
      </c>
      <c r="I41" s="42" t="s">
        <v>177</v>
      </c>
      <c r="J41" s="42" t="s">
        <v>193</v>
      </c>
      <c r="K41" s="251"/>
      <c r="L41" s="252"/>
    </row>
    <row r="42" spans="2:12" x14ac:dyDescent="0.45">
      <c r="B42" s="34" t="s">
        <v>206</v>
      </c>
      <c r="C42" s="20" t="s">
        <v>25</v>
      </c>
      <c r="D42" s="20" t="s">
        <v>26</v>
      </c>
      <c r="E42" s="20" t="s">
        <v>15</v>
      </c>
      <c r="F42" s="30">
        <v>39</v>
      </c>
      <c r="G42" s="64">
        <v>3</v>
      </c>
      <c r="H42" s="65">
        <f>F42*G42</f>
        <v>117</v>
      </c>
      <c r="I42" s="68">
        <f t="shared" ref="I42:I47" si="4">F42*2</f>
        <v>78</v>
      </c>
      <c r="J42" s="129">
        <v>0</v>
      </c>
      <c r="K42" s="154">
        <f>J42*I42*2</f>
        <v>0</v>
      </c>
      <c r="L42" s="240"/>
    </row>
    <row r="43" spans="2:12" x14ac:dyDescent="0.45">
      <c r="B43" s="34" t="s">
        <v>191</v>
      </c>
      <c r="C43" s="20" t="s">
        <v>28</v>
      </c>
      <c r="D43" s="20" t="s">
        <v>29</v>
      </c>
      <c r="E43" s="20" t="s">
        <v>30</v>
      </c>
      <c r="F43" s="30">
        <v>42</v>
      </c>
      <c r="G43" s="64">
        <v>3</v>
      </c>
      <c r="H43" s="65">
        <f t="shared" ref="H43:H46" si="5">F43*G43</f>
        <v>126</v>
      </c>
      <c r="I43" s="68">
        <f t="shared" si="4"/>
        <v>84</v>
      </c>
      <c r="J43" s="129">
        <v>0</v>
      </c>
      <c r="K43" s="154">
        <f t="shared" ref="K43:K46" si="6">J43*I43*2</f>
        <v>0</v>
      </c>
      <c r="L43" s="240"/>
    </row>
    <row r="44" spans="2:12" x14ac:dyDescent="0.45">
      <c r="B44" s="34" t="s">
        <v>149</v>
      </c>
      <c r="C44" s="20" t="s">
        <v>31</v>
      </c>
      <c r="D44" s="20" t="s">
        <v>32</v>
      </c>
      <c r="E44" s="20" t="s">
        <v>30</v>
      </c>
      <c r="F44" s="30">
        <v>46</v>
      </c>
      <c r="G44" s="64">
        <v>3</v>
      </c>
      <c r="H44" s="65">
        <f t="shared" si="5"/>
        <v>138</v>
      </c>
      <c r="I44" s="68">
        <f t="shared" si="4"/>
        <v>92</v>
      </c>
      <c r="J44" s="129">
        <v>0</v>
      </c>
      <c r="K44" s="154">
        <f t="shared" si="6"/>
        <v>0</v>
      </c>
      <c r="L44" s="240"/>
    </row>
    <row r="45" spans="2:12" x14ac:dyDescent="0.45">
      <c r="B45" s="34" t="s">
        <v>192</v>
      </c>
      <c r="C45" s="20" t="s">
        <v>33</v>
      </c>
      <c r="D45" s="20" t="s">
        <v>34</v>
      </c>
      <c r="E45" s="20" t="s">
        <v>35</v>
      </c>
      <c r="F45" s="30">
        <v>72</v>
      </c>
      <c r="G45" s="64">
        <v>3</v>
      </c>
      <c r="H45" s="65">
        <f t="shared" si="5"/>
        <v>216</v>
      </c>
      <c r="I45" s="68">
        <f t="shared" si="4"/>
        <v>144</v>
      </c>
      <c r="J45" s="129">
        <v>0</v>
      </c>
      <c r="K45" s="154">
        <f t="shared" si="6"/>
        <v>0</v>
      </c>
      <c r="L45" s="240"/>
    </row>
    <row r="46" spans="2:12" x14ac:dyDescent="0.45">
      <c r="B46" s="34" t="s">
        <v>207</v>
      </c>
      <c r="C46" s="20" t="s">
        <v>36</v>
      </c>
      <c r="D46" s="20" t="s">
        <v>37</v>
      </c>
      <c r="E46" s="20" t="s">
        <v>35</v>
      </c>
      <c r="F46" s="30">
        <v>17</v>
      </c>
      <c r="G46" s="64">
        <v>3</v>
      </c>
      <c r="H46" s="65">
        <f t="shared" si="5"/>
        <v>51</v>
      </c>
      <c r="I46" s="68">
        <f t="shared" si="4"/>
        <v>34</v>
      </c>
      <c r="J46" s="129">
        <v>0</v>
      </c>
      <c r="K46" s="154">
        <f t="shared" si="6"/>
        <v>0</v>
      </c>
      <c r="L46" s="240"/>
    </row>
    <row r="47" spans="2:12" ht="14.65" thickBot="1" x14ac:dyDescent="0.5">
      <c r="B47" s="31" t="s">
        <v>190</v>
      </c>
      <c r="C47" s="148"/>
      <c r="D47" s="149"/>
      <c r="E47" s="150"/>
      <c r="F47" s="36">
        <f>SUM(F42:F46)</f>
        <v>216</v>
      </c>
      <c r="G47" s="31"/>
      <c r="H47" s="36">
        <f>SUM(H42:H46)</f>
        <v>648</v>
      </c>
      <c r="I47" s="69">
        <f t="shared" si="4"/>
        <v>432</v>
      </c>
      <c r="J47" s="70">
        <v>0</v>
      </c>
      <c r="K47" s="241">
        <f>K42+K43+K44+K45+K46</f>
        <v>0</v>
      </c>
      <c r="L47" s="242"/>
    </row>
    <row r="48" spans="2:12" x14ac:dyDescent="0.45">
      <c r="C48" s="33"/>
      <c r="D48" s="33"/>
      <c r="E48" s="33"/>
      <c r="F48" s="33"/>
      <c r="G48" s="33"/>
      <c r="H48" s="33"/>
      <c r="I48" s="33"/>
      <c r="J48" s="33"/>
      <c r="K48" s="28"/>
    </row>
    <row r="49" spans="7:12" x14ac:dyDescent="0.45">
      <c r="G49" s="33"/>
      <c r="H49" s="33"/>
      <c r="I49" s="152"/>
      <c r="J49" s="152"/>
      <c r="K49" s="152"/>
      <c r="L49" s="152"/>
    </row>
  </sheetData>
  <sheetProtection algorithmName="SHA-512" hashValue="5SfGm3FGJ0qcm+fJDbLPtmDXFjvxPnPvmhyrpc4JqsO+RJyZ6/C2sPGl7ZP4cgjONJM5BMuWMj83PeMr4c1V8Q==" saltValue="KKhARnBxpWt4Z6tmwL4ZtQ==" spinCount="100000" sheet="1" objects="1" scenarios="1" selectLockedCells="1"/>
  <mergeCells count="41">
    <mergeCell ref="C24:E24"/>
    <mergeCell ref="G24:H24"/>
    <mergeCell ref="J25:L25"/>
    <mergeCell ref="I49:L49"/>
    <mergeCell ref="B39:L39"/>
    <mergeCell ref="B40:F40"/>
    <mergeCell ref="G40:H40"/>
    <mergeCell ref="I40:L40"/>
    <mergeCell ref="C47:E47"/>
    <mergeCell ref="B27:L27"/>
    <mergeCell ref="B28:F28"/>
    <mergeCell ref="G28:H28"/>
    <mergeCell ref="I28:L28"/>
    <mergeCell ref="C35:E35"/>
    <mergeCell ref="K41:L41"/>
    <mergeCell ref="K42:L42"/>
    <mergeCell ref="F14:G14"/>
    <mergeCell ref="H14:I14"/>
    <mergeCell ref="H15:I15"/>
    <mergeCell ref="J18:L18"/>
    <mergeCell ref="J19:L19"/>
    <mergeCell ref="B17:F17"/>
    <mergeCell ref="G17:I17"/>
    <mergeCell ref="F11:G11"/>
    <mergeCell ref="H11:I11"/>
    <mergeCell ref="F12:G12"/>
    <mergeCell ref="H12:I12"/>
    <mergeCell ref="F13:G13"/>
    <mergeCell ref="H13:I13"/>
    <mergeCell ref="K44:L44"/>
    <mergeCell ref="K45:L45"/>
    <mergeCell ref="K46:L46"/>
    <mergeCell ref="K47:L47"/>
    <mergeCell ref="K4:K5"/>
    <mergeCell ref="L4:L5"/>
    <mergeCell ref="J20:L20"/>
    <mergeCell ref="J21:L21"/>
    <mergeCell ref="J22:L22"/>
    <mergeCell ref="J23:L23"/>
    <mergeCell ref="J24:L24"/>
    <mergeCell ref="K43:L43"/>
  </mergeCells>
  <hyperlinks>
    <hyperlink ref="B24" r:id="rId1" display="FS-@" xr:uid="{C5B3EC44-582C-4D60-A8F1-BDCCFB559738}"/>
  </hyperlinks>
  <pageMargins left="0.7" right="0.7" top="0.75" bottom="0.75" header="0.3" footer="0.3"/>
  <pageSetup paperSize="9" scale="60" orientation="landscape" r:id="rId2"/>
  <rowBreaks count="1" manualBreakCount="1">
    <brk id="26"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A075-79F9-4E61-AF26-BD1BB8B2C462}">
  <dimension ref="B1:N52"/>
  <sheetViews>
    <sheetView topLeftCell="E2" zoomScaleNormal="100" workbookViewId="0">
      <selection activeCell="E7" sqref="E7"/>
    </sheetView>
  </sheetViews>
  <sheetFormatPr defaultRowHeight="14.25" x14ac:dyDescent="0.45"/>
  <cols>
    <col min="1" max="1" width="2.796875" customWidth="1"/>
    <col min="3" max="3" width="31.796875" customWidth="1"/>
    <col min="4" max="4" width="13.06640625" customWidth="1"/>
    <col min="5" max="5" width="17" customWidth="1"/>
    <col min="6" max="6" width="17.53125" customWidth="1"/>
    <col min="7" max="7" width="18.46484375" customWidth="1"/>
    <col min="8" max="8" width="16.73046875" customWidth="1"/>
    <col min="9" max="9" width="32.9296875" customWidth="1"/>
    <col min="10" max="10" width="21.06640625" customWidth="1"/>
    <col min="11" max="11" width="30.265625" customWidth="1"/>
    <col min="12" max="12" width="31.796875" customWidth="1"/>
    <col min="13" max="13" width="11.33203125" customWidth="1"/>
    <col min="14" max="14" width="22.19921875" customWidth="1"/>
  </cols>
  <sheetData>
    <row r="1" spans="2:12" x14ac:dyDescent="0.45">
      <c r="B1" s="56"/>
    </row>
    <row r="2" spans="2:12" x14ac:dyDescent="0.45">
      <c r="B2" s="86" t="s">
        <v>215</v>
      </c>
    </row>
    <row r="3" spans="2:12" ht="9" customHeight="1" thickBot="1" x14ac:dyDescent="0.55000000000000004">
      <c r="B3" s="24"/>
    </row>
    <row r="4" spans="2:12" ht="25.05" customHeight="1" x14ac:dyDescent="0.45">
      <c r="B4" s="53" t="s">
        <v>330</v>
      </c>
      <c r="C4" s="54"/>
      <c r="D4" s="54"/>
      <c r="E4" s="54"/>
      <c r="F4" s="54"/>
      <c r="G4" s="54"/>
      <c r="H4" s="54"/>
      <c r="I4" s="84"/>
      <c r="K4" s="184" t="s">
        <v>180</v>
      </c>
      <c r="L4" s="186">
        <f>L11+L12</f>
        <v>0</v>
      </c>
    </row>
    <row r="5" spans="2:12" ht="46.5" customHeight="1" x14ac:dyDescent="0.45">
      <c r="B5" s="41" t="s">
        <v>216</v>
      </c>
      <c r="C5" s="42" t="s">
        <v>323</v>
      </c>
      <c r="D5" s="42" t="s">
        <v>0</v>
      </c>
      <c r="E5" s="42" t="s">
        <v>165</v>
      </c>
      <c r="F5" s="42" t="s">
        <v>3</v>
      </c>
      <c r="G5" s="42" t="s">
        <v>129</v>
      </c>
      <c r="H5" s="42" t="s">
        <v>4</v>
      </c>
      <c r="I5" s="42" t="s">
        <v>2</v>
      </c>
      <c r="K5" s="185"/>
      <c r="L5" s="187"/>
    </row>
    <row r="6" spans="2:12" x14ac:dyDescent="0.45">
      <c r="B6" s="34" t="s">
        <v>217</v>
      </c>
      <c r="C6" s="21" t="s">
        <v>1</v>
      </c>
      <c r="D6" s="68">
        <v>1</v>
      </c>
      <c r="E6" s="126">
        <v>0</v>
      </c>
      <c r="F6" s="68">
        <v>7.5</v>
      </c>
      <c r="G6" s="62">
        <f>D6*E6*F6</f>
        <v>0</v>
      </c>
      <c r="H6" s="68">
        <v>3</v>
      </c>
      <c r="I6" s="62">
        <f>G6*H6</f>
        <v>0</v>
      </c>
      <c r="K6" s="90"/>
      <c r="L6" s="91"/>
    </row>
    <row r="7" spans="2:12" ht="28.5" x14ac:dyDescent="0.45">
      <c r="B7" s="34" t="s">
        <v>218</v>
      </c>
      <c r="C7" s="21" t="s">
        <v>154</v>
      </c>
      <c r="D7" s="68">
        <v>1</v>
      </c>
      <c r="E7" s="126">
        <v>0</v>
      </c>
      <c r="F7" s="68">
        <v>7.5</v>
      </c>
      <c r="G7" s="62">
        <f>D7*E7*F7</f>
        <v>0</v>
      </c>
      <c r="H7" s="68">
        <v>3</v>
      </c>
      <c r="I7" s="62">
        <f>G7*H7</f>
        <v>0</v>
      </c>
      <c r="K7" s="92" t="s">
        <v>331</v>
      </c>
      <c r="L7" s="91">
        <f>H15</f>
        <v>0</v>
      </c>
    </row>
    <row r="8" spans="2:12" ht="14.65" thickBot="1" x14ac:dyDescent="0.5">
      <c r="B8" s="31" t="s">
        <v>216</v>
      </c>
      <c r="C8" s="55" t="s">
        <v>159</v>
      </c>
      <c r="D8" s="55"/>
      <c r="E8" s="55"/>
      <c r="F8" s="55"/>
      <c r="G8" s="55"/>
      <c r="H8" s="55"/>
      <c r="I8" s="85">
        <f>SUM(I6:I7)</f>
        <v>0</v>
      </c>
      <c r="K8" s="90" t="s">
        <v>332</v>
      </c>
      <c r="L8" s="91">
        <f>I25</f>
        <v>0</v>
      </c>
    </row>
    <row r="9" spans="2:12" x14ac:dyDescent="0.45">
      <c r="B9" s="25"/>
      <c r="C9" s="116"/>
      <c r="D9" s="19"/>
      <c r="E9" s="19"/>
      <c r="F9" s="19"/>
      <c r="G9" s="19"/>
      <c r="H9" s="19"/>
      <c r="I9" s="113"/>
      <c r="K9" s="90" t="s">
        <v>333</v>
      </c>
      <c r="L9" s="91">
        <f>L36</f>
        <v>0</v>
      </c>
    </row>
    <row r="10" spans="2:12" ht="13.5" customHeight="1" x14ac:dyDescent="0.45">
      <c r="B10" s="117"/>
      <c r="C10" s="99" t="s">
        <v>324</v>
      </c>
      <c r="D10" s="118"/>
      <c r="E10" s="118"/>
      <c r="F10" s="118"/>
      <c r="G10" s="118"/>
      <c r="H10" s="118"/>
      <c r="I10" s="119"/>
      <c r="K10" s="90" t="s">
        <v>334</v>
      </c>
      <c r="L10" s="91">
        <f>K48</f>
        <v>0</v>
      </c>
    </row>
    <row r="11" spans="2:12" ht="13.5" customHeight="1" x14ac:dyDescent="0.45">
      <c r="B11" s="98" t="s">
        <v>211</v>
      </c>
      <c r="D11" s="100"/>
      <c r="E11" s="104" t="s">
        <v>308</v>
      </c>
      <c r="F11" s="188" t="s">
        <v>309</v>
      </c>
      <c r="G11" s="188"/>
      <c r="H11" s="189" t="s">
        <v>311</v>
      </c>
      <c r="I11" s="190"/>
      <c r="J11" s="96"/>
      <c r="K11" s="90" t="s">
        <v>180</v>
      </c>
      <c r="L11" s="91">
        <f>L7+L8+L9+L10</f>
        <v>0</v>
      </c>
    </row>
    <row r="12" spans="2:12" ht="13.5" customHeight="1" x14ac:dyDescent="0.45">
      <c r="B12" s="98" t="s">
        <v>212</v>
      </c>
      <c r="C12" s="101" t="s">
        <v>305</v>
      </c>
      <c r="D12" s="103">
        <v>1</v>
      </c>
      <c r="E12" s="124">
        <v>0</v>
      </c>
      <c r="F12" s="191">
        <v>6</v>
      </c>
      <c r="G12" s="192"/>
      <c r="H12" s="193">
        <f>E12*F12</f>
        <v>0</v>
      </c>
      <c r="I12" s="194"/>
      <c r="J12" s="96"/>
      <c r="K12" s="122" t="s">
        <v>327</v>
      </c>
      <c r="L12" s="120">
        <f>L11*0.05</f>
        <v>0</v>
      </c>
    </row>
    <row r="13" spans="2:12" ht="13.5" customHeight="1" x14ac:dyDescent="0.45">
      <c r="B13" s="98" t="s">
        <v>213</v>
      </c>
      <c r="C13" s="101" t="s">
        <v>306</v>
      </c>
      <c r="D13" s="103">
        <v>1</v>
      </c>
      <c r="E13" s="124">
        <v>0</v>
      </c>
      <c r="F13" s="191">
        <v>6</v>
      </c>
      <c r="G13" s="192"/>
      <c r="H13" s="193">
        <f>E13*F13</f>
        <v>0</v>
      </c>
      <c r="I13" s="194"/>
      <c r="J13" s="96"/>
      <c r="K13" s="90" t="s">
        <v>194</v>
      </c>
      <c r="L13" s="91">
        <f>L11+L12*0.15</f>
        <v>0</v>
      </c>
    </row>
    <row r="14" spans="2:12" ht="13.5" customHeight="1" x14ac:dyDescent="0.45">
      <c r="B14" s="98" t="s">
        <v>214</v>
      </c>
      <c r="C14" s="101" t="s">
        <v>307</v>
      </c>
      <c r="D14" s="103">
        <v>1</v>
      </c>
      <c r="E14" s="124">
        <v>0</v>
      </c>
      <c r="F14" s="191">
        <v>6</v>
      </c>
      <c r="G14" s="192"/>
      <c r="H14" s="193">
        <f>E14*F14</f>
        <v>0</v>
      </c>
      <c r="I14" s="194"/>
      <c r="J14" s="96"/>
      <c r="K14" s="90" t="s">
        <v>197</v>
      </c>
      <c r="L14" s="91">
        <f>L11+L12+L13</f>
        <v>0</v>
      </c>
    </row>
    <row r="15" spans="2:12" ht="13.5" customHeight="1" x14ac:dyDescent="0.45">
      <c r="B15" s="98" t="s">
        <v>211</v>
      </c>
      <c r="C15" s="99" t="s">
        <v>310</v>
      </c>
      <c r="D15" s="100"/>
      <c r="E15" s="102">
        <f>E12+E13+E14</f>
        <v>0</v>
      </c>
      <c r="H15" s="195">
        <f>H12+H13+H14</f>
        <v>0</v>
      </c>
      <c r="I15" s="196"/>
      <c r="J15" s="96"/>
      <c r="K15" s="121"/>
      <c r="L15" s="112"/>
    </row>
    <row r="16" spans="2:12" ht="14.65" thickBot="1" x14ac:dyDescent="0.5">
      <c r="B16" s="96"/>
      <c r="C16" s="97"/>
      <c r="D16" s="96"/>
      <c r="E16" s="96"/>
      <c r="F16" s="182"/>
      <c r="G16" s="183"/>
      <c r="H16" s="96"/>
      <c r="I16" s="96"/>
      <c r="J16" s="96"/>
      <c r="K16" s="121"/>
      <c r="L16" s="112"/>
    </row>
    <row r="17" spans="2:14" ht="22.05" customHeight="1" thickBot="1" x14ac:dyDescent="0.5">
      <c r="B17" s="89" t="s">
        <v>173</v>
      </c>
      <c r="C17" s="89"/>
      <c r="D17" s="89"/>
      <c r="E17" s="89"/>
      <c r="F17" s="89"/>
      <c r="G17" s="89"/>
      <c r="H17" s="89"/>
      <c r="I17" s="107"/>
      <c r="J17" s="140" t="s">
        <v>440</v>
      </c>
      <c r="K17" s="141"/>
      <c r="L17" s="142"/>
      <c r="M17" s="109"/>
    </row>
    <row r="18" spans="2:14" ht="44" customHeight="1" x14ac:dyDescent="0.45">
      <c r="B18" s="158" t="s">
        <v>209</v>
      </c>
      <c r="C18" s="159"/>
      <c r="D18" s="159"/>
      <c r="E18" s="159"/>
      <c r="F18" s="160"/>
      <c r="G18" s="170" t="s">
        <v>335</v>
      </c>
      <c r="H18" s="164"/>
      <c r="I18" s="164"/>
      <c r="J18" s="175"/>
      <c r="K18" s="176"/>
      <c r="L18" s="177"/>
      <c r="M18" s="88"/>
    </row>
    <row r="19" spans="2:14" ht="71.25" x14ac:dyDescent="0.45">
      <c r="B19" s="41" t="s">
        <v>219</v>
      </c>
      <c r="C19" s="42" t="s">
        <v>210</v>
      </c>
      <c r="D19" s="42" t="s">
        <v>127</v>
      </c>
      <c r="E19" s="42" t="s">
        <v>139</v>
      </c>
      <c r="F19" s="106" t="s">
        <v>126</v>
      </c>
      <c r="G19" s="44" t="s">
        <v>328</v>
      </c>
      <c r="H19" s="105" t="s">
        <v>128</v>
      </c>
      <c r="I19" s="108" t="s">
        <v>171</v>
      </c>
      <c r="J19" s="178"/>
      <c r="K19" s="179"/>
      <c r="L19" s="180"/>
      <c r="M19" s="110"/>
    </row>
    <row r="20" spans="2:14" x14ac:dyDescent="0.45">
      <c r="B20" s="34" t="s">
        <v>220</v>
      </c>
      <c r="C20" s="20" t="s">
        <v>40</v>
      </c>
      <c r="D20" s="20" t="s">
        <v>41</v>
      </c>
      <c r="E20" s="20" t="s">
        <v>21</v>
      </c>
      <c r="F20" s="35">
        <v>93</v>
      </c>
      <c r="G20" s="60">
        <f>I8*F20</f>
        <v>0</v>
      </c>
      <c r="H20" s="57">
        <v>2</v>
      </c>
      <c r="I20" s="76">
        <f>G20</f>
        <v>0</v>
      </c>
      <c r="J20" s="178"/>
      <c r="K20" s="179"/>
      <c r="L20" s="180"/>
      <c r="M20" s="111"/>
    </row>
    <row r="21" spans="2:14" x14ac:dyDescent="0.45">
      <c r="B21" s="34" t="s">
        <v>221</v>
      </c>
      <c r="C21" s="20" t="s">
        <v>43</v>
      </c>
      <c r="D21" s="20" t="s">
        <v>44</v>
      </c>
      <c r="E21" s="20" t="s">
        <v>45</v>
      </c>
      <c r="F21" s="35">
        <v>118</v>
      </c>
      <c r="G21" s="60">
        <f>I8*F21</f>
        <v>0</v>
      </c>
      <c r="H21" s="58">
        <v>2</v>
      </c>
      <c r="I21" s="76">
        <f t="shared" ref="I21:I24" si="0">G21</f>
        <v>0</v>
      </c>
      <c r="J21" s="178"/>
      <c r="K21" s="179"/>
      <c r="L21" s="180"/>
      <c r="M21" s="111"/>
    </row>
    <row r="22" spans="2:14" x14ac:dyDescent="0.45">
      <c r="B22" s="34" t="s">
        <v>222</v>
      </c>
      <c r="C22" s="20" t="s">
        <v>46</v>
      </c>
      <c r="D22" s="20" t="s">
        <v>47</v>
      </c>
      <c r="E22" s="20" t="s">
        <v>48</v>
      </c>
      <c r="F22" s="35">
        <v>38</v>
      </c>
      <c r="G22" s="60">
        <f>I8*F22</f>
        <v>0</v>
      </c>
      <c r="H22" s="58">
        <v>2</v>
      </c>
      <c r="I22" s="76">
        <f t="shared" si="0"/>
        <v>0</v>
      </c>
      <c r="J22" s="178"/>
      <c r="K22" s="179"/>
      <c r="L22" s="180"/>
      <c r="M22" s="111"/>
    </row>
    <row r="23" spans="2:14" x14ac:dyDescent="0.45">
      <c r="B23" s="34" t="s">
        <v>223</v>
      </c>
      <c r="C23" s="20" t="s">
        <v>49</v>
      </c>
      <c r="D23" s="20" t="s">
        <v>50</v>
      </c>
      <c r="E23" s="20" t="s">
        <v>48</v>
      </c>
      <c r="F23" s="35">
        <v>73</v>
      </c>
      <c r="G23" s="60">
        <f>I8*F23</f>
        <v>0</v>
      </c>
      <c r="H23" s="58">
        <v>2</v>
      </c>
      <c r="I23" s="76">
        <f t="shared" si="0"/>
        <v>0</v>
      </c>
      <c r="J23" s="178"/>
      <c r="K23" s="179"/>
      <c r="L23" s="180"/>
      <c r="M23" s="111"/>
    </row>
    <row r="24" spans="2:14" x14ac:dyDescent="0.45">
      <c r="B24" s="34" t="s">
        <v>224</v>
      </c>
      <c r="C24" s="20" t="s">
        <v>51</v>
      </c>
      <c r="D24" s="20" t="s">
        <v>52</v>
      </c>
      <c r="E24" s="20" t="s">
        <v>12</v>
      </c>
      <c r="F24" s="35">
        <v>50</v>
      </c>
      <c r="G24" s="60">
        <f>I8*F24</f>
        <v>0</v>
      </c>
      <c r="H24" s="58">
        <v>2</v>
      </c>
      <c r="I24" s="76">
        <f t="shared" si="0"/>
        <v>0</v>
      </c>
      <c r="J24" s="178"/>
      <c r="K24" s="179"/>
      <c r="L24" s="180"/>
      <c r="M24" s="111"/>
    </row>
    <row r="25" spans="2:14" ht="14.65" thickBot="1" x14ac:dyDescent="0.5">
      <c r="B25" s="31" t="s">
        <v>219</v>
      </c>
      <c r="C25" s="171" t="s">
        <v>167</v>
      </c>
      <c r="D25" s="172"/>
      <c r="E25" s="173"/>
      <c r="F25" s="39">
        <f>SUM(F20:F24)</f>
        <v>372</v>
      </c>
      <c r="G25" s="174" t="s">
        <v>157</v>
      </c>
      <c r="H25" s="173"/>
      <c r="I25" s="72">
        <f>SUM(I20:I24)</f>
        <v>0</v>
      </c>
      <c r="J25" s="237"/>
      <c r="K25" s="238"/>
      <c r="L25" s="239"/>
      <c r="M25" s="26"/>
      <c r="N25" s="26"/>
    </row>
    <row r="26" spans="2:14" ht="15" customHeight="1" x14ac:dyDescent="0.45">
      <c r="B26" s="25"/>
      <c r="C26" s="27"/>
      <c r="D26" s="27"/>
      <c r="E26" s="27"/>
      <c r="F26" s="25"/>
      <c r="G26" s="19"/>
      <c r="H26" s="19"/>
      <c r="I26" s="26"/>
      <c r="M26" s="79"/>
    </row>
    <row r="27" spans="2:14" ht="14.65" thickBot="1" x14ac:dyDescent="0.5">
      <c r="M27" s="79"/>
    </row>
    <row r="28" spans="2:14" ht="21.5" customHeight="1" x14ac:dyDescent="0.45">
      <c r="B28" s="156" t="s">
        <v>148</v>
      </c>
      <c r="C28" s="157"/>
      <c r="D28" s="157"/>
      <c r="E28" s="157"/>
      <c r="F28" s="157"/>
      <c r="G28" s="157"/>
      <c r="H28" s="157"/>
      <c r="I28" s="157"/>
      <c r="J28" s="157"/>
      <c r="K28" s="157"/>
      <c r="L28" s="157"/>
      <c r="M28" s="80"/>
    </row>
    <row r="29" spans="2:14" ht="61.5" customHeight="1" x14ac:dyDescent="0.45">
      <c r="B29" s="158" t="s">
        <v>209</v>
      </c>
      <c r="C29" s="159"/>
      <c r="D29" s="159"/>
      <c r="E29" s="159"/>
      <c r="F29" s="160"/>
      <c r="G29" s="181" t="s">
        <v>168</v>
      </c>
      <c r="H29" s="159"/>
      <c r="I29" s="163" t="s">
        <v>336</v>
      </c>
      <c r="J29" s="164"/>
      <c r="K29" s="164"/>
      <c r="L29" s="165"/>
      <c r="M29" s="77"/>
    </row>
    <row r="30" spans="2:14" ht="71.25" x14ac:dyDescent="0.45">
      <c r="B30" s="41" t="s">
        <v>225</v>
      </c>
      <c r="C30" s="42" t="s">
        <v>210</v>
      </c>
      <c r="D30" s="42" t="s">
        <v>125</v>
      </c>
      <c r="E30" s="42" t="s">
        <v>172</v>
      </c>
      <c r="F30" s="46" t="s">
        <v>126</v>
      </c>
      <c r="G30" s="47" t="s">
        <v>166</v>
      </c>
      <c r="H30" s="48" t="s">
        <v>169</v>
      </c>
      <c r="I30" s="49" t="s">
        <v>312</v>
      </c>
      <c r="J30" s="42" t="s">
        <v>337</v>
      </c>
      <c r="K30" s="45" t="s">
        <v>338</v>
      </c>
      <c r="L30" s="114" t="s">
        <v>199</v>
      </c>
      <c r="M30" s="87"/>
    </row>
    <row r="31" spans="2:14" x14ac:dyDescent="0.45">
      <c r="B31" s="66" t="s">
        <v>226</v>
      </c>
      <c r="C31" s="52" t="s">
        <v>40</v>
      </c>
      <c r="D31" s="52" t="s">
        <v>41</v>
      </c>
      <c r="E31" s="52" t="s">
        <v>21</v>
      </c>
      <c r="F31" s="67">
        <v>93</v>
      </c>
      <c r="G31" s="64">
        <v>3</v>
      </c>
      <c r="H31" s="65">
        <f>F31*G31</f>
        <v>279</v>
      </c>
      <c r="I31" s="64">
        <f>F31*2</f>
        <v>186</v>
      </c>
      <c r="J31" s="127">
        <v>0</v>
      </c>
      <c r="K31" s="62">
        <v>4.95</v>
      </c>
      <c r="L31" s="71">
        <f>J31*K31</f>
        <v>0</v>
      </c>
      <c r="M31" s="81"/>
    </row>
    <row r="32" spans="2:14" x14ac:dyDescent="0.45">
      <c r="B32" s="66" t="s">
        <v>227</v>
      </c>
      <c r="C32" s="52" t="s">
        <v>43</v>
      </c>
      <c r="D32" s="52" t="s">
        <v>44</v>
      </c>
      <c r="E32" s="52" t="s">
        <v>45</v>
      </c>
      <c r="F32" s="67">
        <v>118</v>
      </c>
      <c r="G32" s="64">
        <v>3</v>
      </c>
      <c r="H32" s="65">
        <f t="shared" ref="H32:H35" si="1">F32*G32</f>
        <v>354</v>
      </c>
      <c r="I32" s="64">
        <f t="shared" ref="I32:I35" si="2">F32*2</f>
        <v>236</v>
      </c>
      <c r="J32" s="127">
        <v>0</v>
      </c>
      <c r="K32" s="62">
        <v>4.95</v>
      </c>
      <c r="L32" s="71">
        <f t="shared" ref="L32:L35" si="3">I32*J32*K32</f>
        <v>0</v>
      </c>
      <c r="M32" s="81"/>
    </row>
    <row r="33" spans="2:14" x14ac:dyDescent="0.45">
      <c r="B33" s="66" t="s">
        <v>229</v>
      </c>
      <c r="C33" s="52" t="s">
        <v>46</v>
      </c>
      <c r="D33" s="52" t="s">
        <v>47</v>
      </c>
      <c r="E33" s="52" t="s">
        <v>48</v>
      </c>
      <c r="F33" s="67">
        <v>38</v>
      </c>
      <c r="G33" s="64">
        <v>3</v>
      </c>
      <c r="H33" s="65">
        <f t="shared" si="1"/>
        <v>114</v>
      </c>
      <c r="I33" s="64">
        <f t="shared" si="2"/>
        <v>76</v>
      </c>
      <c r="J33" s="127">
        <v>0</v>
      </c>
      <c r="K33" s="62">
        <v>4.95</v>
      </c>
      <c r="L33" s="71">
        <f t="shared" si="3"/>
        <v>0</v>
      </c>
      <c r="M33" s="81"/>
    </row>
    <row r="34" spans="2:14" x14ac:dyDescent="0.45">
      <c r="B34" s="66" t="s">
        <v>228</v>
      </c>
      <c r="C34" s="52" t="s">
        <v>49</v>
      </c>
      <c r="D34" s="52" t="s">
        <v>50</v>
      </c>
      <c r="E34" s="52" t="s">
        <v>48</v>
      </c>
      <c r="F34" s="67">
        <v>73</v>
      </c>
      <c r="G34" s="64">
        <v>3</v>
      </c>
      <c r="H34" s="65">
        <f t="shared" si="1"/>
        <v>219</v>
      </c>
      <c r="I34" s="64">
        <f t="shared" si="2"/>
        <v>146</v>
      </c>
      <c r="J34" s="127">
        <v>0</v>
      </c>
      <c r="K34" s="62">
        <v>4.95</v>
      </c>
      <c r="L34" s="71">
        <f t="shared" si="3"/>
        <v>0</v>
      </c>
      <c r="M34" s="81"/>
    </row>
    <row r="35" spans="2:14" x14ac:dyDescent="0.45">
      <c r="B35" s="66" t="s">
        <v>230</v>
      </c>
      <c r="C35" s="52" t="s">
        <v>51</v>
      </c>
      <c r="D35" s="52" t="s">
        <v>52</v>
      </c>
      <c r="E35" s="52" t="s">
        <v>12</v>
      </c>
      <c r="F35" s="67">
        <v>50</v>
      </c>
      <c r="G35" s="64">
        <v>3</v>
      </c>
      <c r="H35" s="65">
        <f t="shared" si="1"/>
        <v>150</v>
      </c>
      <c r="I35" s="64">
        <f t="shared" si="2"/>
        <v>100</v>
      </c>
      <c r="J35" s="127">
        <v>0</v>
      </c>
      <c r="K35" s="62">
        <v>4.95</v>
      </c>
      <c r="L35" s="71">
        <f t="shared" si="3"/>
        <v>0</v>
      </c>
      <c r="M35" s="81"/>
    </row>
    <row r="36" spans="2:14" ht="14.65" thickBot="1" x14ac:dyDescent="0.5">
      <c r="B36" s="31" t="s">
        <v>225</v>
      </c>
      <c r="C36" s="148"/>
      <c r="D36" s="149"/>
      <c r="E36" s="150"/>
      <c r="F36" s="36">
        <f>SUM(F31:F35)</f>
        <v>372</v>
      </c>
      <c r="G36" s="73"/>
      <c r="H36" s="74">
        <f>SUM(H31:H35)</f>
        <v>1116</v>
      </c>
      <c r="I36" s="75">
        <f>F36*2</f>
        <v>744</v>
      </c>
      <c r="J36" s="115">
        <f>J31+J32+J33+J34+J35</f>
        <v>0</v>
      </c>
      <c r="K36" s="63">
        <v>4.95</v>
      </c>
      <c r="L36" s="72">
        <f>SUM(L31:L35)</f>
        <v>0</v>
      </c>
      <c r="M36" s="78"/>
      <c r="N36" s="26"/>
    </row>
    <row r="37" spans="2:14" ht="11" customHeight="1" x14ac:dyDescent="0.45">
      <c r="C37" s="33"/>
      <c r="D37" s="33"/>
      <c r="E37" s="33"/>
      <c r="F37" s="33"/>
      <c r="G37" s="33"/>
      <c r="H37" s="33"/>
      <c r="I37" s="33"/>
      <c r="J37" s="33"/>
      <c r="K37" s="28"/>
      <c r="M37" s="79"/>
    </row>
    <row r="38" spans="2:14" ht="24.5" customHeight="1" x14ac:dyDescent="0.45">
      <c r="G38" s="33"/>
      <c r="H38" s="33"/>
      <c r="I38" s="168" t="s">
        <v>453</v>
      </c>
      <c r="J38" s="168"/>
      <c r="K38" s="168"/>
      <c r="L38" s="169"/>
      <c r="M38" s="82"/>
      <c r="N38" s="33"/>
    </row>
    <row r="39" spans="2:14" ht="14.65" thickBot="1" x14ac:dyDescent="0.5">
      <c r="M39" s="79"/>
    </row>
    <row r="40" spans="2:14" ht="21.5" customHeight="1" x14ac:dyDescent="0.45">
      <c r="B40" s="156" t="s">
        <v>174</v>
      </c>
      <c r="C40" s="157"/>
      <c r="D40" s="157"/>
      <c r="E40" s="157"/>
      <c r="F40" s="157"/>
      <c r="G40" s="157"/>
      <c r="H40" s="157"/>
      <c r="I40" s="157"/>
      <c r="J40" s="157"/>
      <c r="K40" s="157"/>
      <c r="L40" s="157"/>
      <c r="M40" s="80"/>
    </row>
    <row r="41" spans="2:14" ht="58.5" customHeight="1" x14ac:dyDescent="0.45">
      <c r="B41" s="158" t="s">
        <v>209</v>
      </c>
      <c r="C41" s="159"/>
      <c r="D41" s="159"/>
      <c r="E41" s="159"/>
      <c r="F41" s="160"/>
      <c r="G41" s="161" t="s">
        <v>168</v>
      </c>
      <c r="H41" s="162"/>
      <c r="I41" s="163" t="s">
        <v>339</v>
      </c>
      <c r="J41" s="164"/>
      <c r="K41" s="164"/>
      <c r="L41" s="165"/>
      <c r="M41" s="77"/>
    </row>
    <row r="42" spans="2:14" ht="42.75" x14ac:dyDescent="0.45">
      <c r="B42" s="41" t="s">
        <v>340</v>
      </c>
      <c r="C42" s="42" t="s">
        <v>210</v>
      </c>
      <c r="D42" s="42" t="s">
        <v>125</v>
      </c>
      <c r="E42" s="42" t="s">
        <v>172</v>
      </c>
      <c r="F42" s="46" t="s">
        <v>126</v>
      </c>
      <c r="G42" s="47" t="s">
        <v>166</v>
      </c>
      <c r="H42" s="48" t="s">
        <v>169</v>
      </c>
      <c r="I42" s="42" t="s">
        <v>341</v>
      </c>
      <c r="J42" s="42" t="s">
        <v>193</v>
      </c>
      <c r="K42" s="166" t="s">
        <v>322</v>
      </c>
      <c r="L42" s="167"/>
      <c r="M42" s="87"/>
    </row>
    <row r="43" spans="2:14" x14ac:dyDescent="0.45">
      <c r="B43" s="34" t="s">
        <v>342</v>
      </c>
      <c r="C43" s="20" t="s">
        <v>40</v>
      </c>
      <c r="D43" s="20" t="s">
        <v>41</v>
      </c>
      <c r="E43" s="20" t="s">
        <v>21</v>
      </c>
      <c r="F43" s="30">
        <v>93</v>
      </c>
      <c r="G43" s="50">
        <v>3</v>
      </c>
      <c r="H43" s="51">
        <f>F43*G43</f>
        <v>279</v>
      </c>
      <c r="I43" s="68">
        <f t="shared" ref="I43:I48" si="4">F43*2</f>
        <v>186</v>
      </c>
      <c r="J43" s="129">
        <v>0</v>
      </c>
      <c r="K43" s="154">
        <f>J43*I43*2</f>
        <v>0</v>
      </c>
      <c r="L43" s="155"/>
      <c r="M43" s="81"/>
    </row>
    <row r="44" spans="2:14" x14ac:dyDescent="0.45">
      <c r="B44" s="34" t="s">
        <v>343</v>
      </c>
      <c r="C44" s="20" t="s">
        <v>43</v>
      </c>
      <c r="D44" s="20" t="s">
        <v>44</v>
      </c>
      <c r="E44" s="20" t="s">
        <v>45</v>
      </c>
      <c r="F44" s="30">
        <v>118</v>
      </c>
      <c r="G44" s="50">
        <v>3</v>
      </c>
      <c r="H44" s="51">
        <f t="shared" ref="H44:H47" si="5">F44*G44</f>
        <v>354</v>
      </c>
      <c r="I44" s="68">
        <f t="shared" si="4"/>
        <v>236</v>
      </c>
      <c r="J44" s="129">
        <v>0</v>
      </c>
      <c r="K44" s="154">
        <f t="shared" ref="K44:K47" si="6">J44*I44*2</f>
        <v>0</v>
      </c>
      <c r="L44" s="155"/>
      <c r="M44" s="81"/>
    </row>
    <row r="45" spans="2:14" x14ac:dyDescent="0.45">
      <c r="B45" s="34" t="s">
        <v>344</v>
      </c>
      <c r="C45" s="20" t="s">
        <v>46</v>
      </c>
      <c r="D45" s="20" t="s">
        <v>47</v>
      </c>
      <c r="E45" s="20" t="s">
        <v>48</v>
      </c>
      <c r="F45" s="30">
        <v>38</v>
      </c>
      <c r="G45" s="50">
        <v>3</v>
      </c>
      <c r="H45" s="51">
        <f t="shared" si="5"/>
        <v>114</v>
      </c>
      <c r="I45" s="68">
        <f t="shared" si="4"/>
        <v>76</v>
      </c>
      <c r="J45" s="129">
        <v>0</v>
      </c>
      <c r="K45" s="154">
        <f t="shared" si="6"/>
        <v>0</v>
      </c>
      <c r="L45" s="155"/>
      <c r="M45" s="81"/>
    </row>
    <row r="46" spans="2:14" x14ac:dyDescent="0.45">
      <c r="B46" s="34" t="s">
        <v>345</v>
      </c>
      <c r="C46" s="20" t="s">
        <v>49</v>
      </c>
      <c r="D46" s="20" t="s">
        <v>50</v>
      </c>
      <c r="E46" s="20" t="s">
        <v>48</v>
      </c>
      <c r="F46" s="30">
        <v>73</v>
      </c>
      <c r="G46" s="50">
        <v>3</v>
      </c>
      <c r="H46" s="51">
        <f t="shared" si="5"/>
        <v>219</v>
      </c>
      <c r="I46" s="68">
        <f t="shared" si="4"/>
        <v>146</v>
      </c>
      <c r="J46" s="129">
        <v>0</v>
      </c>
      <c r="K46" s="154">
        <f t="shared" si="6"/>
        <v>0</v>
      </c>
      <c r="L46" s="155"/>
      <c r="M46" s="81"/>
    </row>
    <row r="47" spans="2:14" x14ac:dyDescent="0.45">
      <c r="B47" s="34" t="s">
        <v>346</v>
      </c>
      <c r="C47" s="20" t="s">
        <v>51</v>
      </c>
      <c r="D47" s="20" t="s">
        <v>52</v>
      </c>
      <c r="E47" s="20" t="s">
        <v>12</v>
      </c>
      <c r="F47" s="30">
        <v>50</v>
      </c>
      <c r="G47" s="50">
        <v>3</v>
      </c>
      <c r="H47" s="51">
        <f t="shared" si="5"/>
        <v>150</v>
      </c>
      <c r="I47" s="68">
        <f t="shared" si="4"/>
        <v>100</v>
      </c>
      <c r="J47" s="129">
        <v>0</v>
      </c>
      <c r="K47" s="154">
        <f t="shared" si="6"/>
        <v>0</v>
      </c>
      <c r="L47" s="155"/>
      <c r="M47" s="81"/>
    </row>
    <row r="48" spans="2:14" ht="14.65" thickBot="1" x14ac:dyDescent="0.5">
      <c r="B48" s="31" t="s">
        <v>340</v>
      </c>
      <c r="C48" s="148"/>
      <c r="D48" s="149"/>
      <c r="E48" s="150"/>
      <c r="F48" s="36">
        <f>SUM(F43:F47)</f>
        <v>372</v>
      </c>
      <c r="G48" s="31"/>
      <c r="H48" s="36">
        <f>SUM(H43:H47)</f>
        <v>1116</v>
      </c>
      <c r="I48" s="69">
        <f t="shared" si="4"/>
        <v>744</v>
      </c>
      <c r="J48" s="70">
        <v>0</v>
      </c>
      <c r="K48" s="151">
        <f t="shared" ref="K48" si="7">L36</f>
        <v>0</v>
      </c>
      <c r="L48" s="151"/>
      <c r="M48" s="26"/>
      <c r="N48" s="26"/>
    </row>
    <row r="49" spans="3:14" ht="11" customHeight="1" x14ac:dyDescent="0.45">
      <c r="C49" s="33"/>
      <c r="D49" s="33"/>
      <c r="E49" s="33"/>
      <c r="F49" s="33"/>
      <c r="G49" s="33"/>
      <c r="H49" s="33"/>
      <c r="I49" s="33"/>
      <c r="J49" s="33"/>
      <c r="K49" s="28"/>
    </row>
    <row r="50" spans="3:14" ht="24.5" customHeight="1" x14ac:dyDescent="0.45">
      <c r="G50" s="33"/>
      <c r="H50" s="33"/>
      <c r="I50" s="152"/>
      <c r="J50" s="152"/>
      <c r="K50" s="152"/>
      <c r="L50" s="152"/>
      <c r="M50" s="29"/>
      <c r="N50" s="83"/>
    </row>
    <row r="51" spans="3:14" x14ac:dyDescent="0.45">
      <c r="I51" s="153"/>
      <c r="J51" s="153"/>
      <c r="K51" s="153"/>
      <c r="L51" s="153"/>
    </row>
    <row r="52" spans="3:14" x14ac:dyDescent="0.45">
      <c r="I52" s="152"/>
      <c r="J52" s="152"/>
      <c r="K52" s="152"/>
      <c r="L52" s="152"/>
    </row>
  </sheetData>
  <sheetProtection algorithmName="SHA-512" hashValue="4sABMnr1RMcSlSViSDue6PqG9E6knfFsj1bNOo14jzz6m0r0h9o1nOL0JeMxvVU32nAQo0dhFZq+Xn2WfDSojg==" saltValue="AD4LnFVWVFqRNL5EwVnDcQ==" spinCount="100000" sheet="1" objects="1" scenarios="1" selectLockedCells="1"/>
  <mergeCells count="45">
    <mergeCell ref="B28:L28"/>
    <mergeCell ref="B29:F29"/>
    <mergeCell ref="G29:H29"/>
    <mergeCell ref="F16:G16"/>
    <mergeCell ref="K4:K5"/>
    <mergeCell ref="L4:L5"/>
    <mergeCell ref="F11:G11"/>
    <mergeCell ref="H11:I11"/>
    <mergeCell ref="F12:G12"/>
    <mergeCell ref="H12:I12"/>
    <mergeCell ref="F13:G13"/>
    <mergeCell ref="H13:I13"/>
    <mergeCell ref="F14:G14"/>
    <mergeCell ref="H14:I14"/>
    <mergeCell ref="H15:I15"/>
    <mergeCell ref="B18:F18"/>
    <mergeCell ref="G18:I18"/>
    <mergeCell ref="C25:E25"/>
    <mergeCell ref="G25:H25"/>
    <mergeCell ref="J18:L18"/>
    <mergeCell ref="J19:L19"/>
    <mergeCell ref="J20:L20"/>
    <mergeCell ref="J21:L21"/>
    <mergeCell ref="J22:L22"/>
    <mergeCell ref="J23:L23"/>
    <mergeCell ref="J24:L24"/>
    <mergeCell ref="J25:L25"/>
    <mergeCell ref="I29:L29"/>
    <mergeCell ref="C36:E36"/>
    <mergeCell ref="K44:L44"/>
    <mergeCell ref="K45:L45"/>
    <mergeCell ref="K46:L46"/>
    <mergeCell ref="I38:L38"/>
    <mergeCell ref="K47:L47"/>
    <mergeCell ref="B40:L40"/>
    <mergeCell ref="B41:F41"/>
    <mergeCell ref="G41:H41"/>
    <mergeCell ref="I41:L41"/>
    <mergeCell ref="K42:L42"/>
    <mergeCell ref="K43:L43"/>
    <mergeCell ref="C48:E48"/>
    <mergeCell ref="K48:L48"/>
    <mergeCell ref="I50:L50"/>
    <mergeCell ref="I51:L51"/>
    <mergeCell ref="I52:L52"/>
  </mergeCells>
  <pageMargins left="0.7" right="0.7" top="0.75" bottom="0.75" header="0.3" footer="0.3"/>
  <pageSetup paperSize="9" scale="54" orientation="landscape" r:id="rId1"/>
  <rowBreaks count="1" manualBreakCount="1">
    <brk id="26"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61242-5F2D-4B3C-B37B-A1AD96B2C486}">
  <dimension ref="B1:N70"/>
  <sheetViews>
    <sheetView topLeftCell="E4" zoomScaleNormal="100" workbookViewId="0">
      <selection activeCell="E7" sqref="E7"/>
    </sheetView>
  </sheetViews>
  <sheetFormatPr defaultRowHeight="14.25" x14ac:dyDescent="0.45"/>
  <cols>
    <col min="1" max="1" width="2.796875" customWidth="1"/>
    <col min="3" max="3" width="31.796875" customWidth="1"/>
    <col min="4" max="4" width="13.06640625" customWidth="1"/>
    <col min="5" max="5" width="17" customWidth="1"/>
    <col min="6" max="6" width="17.53125" customWidth="1"/>
    <col min="7" max="7" width="18.46484375" customWidth="1"/>
    <col min="8" max="8" width="16.73046875" customWidth="1"/>
    <col min="9" max="9" width="32.9296875" customWidth="1"/>
    <col min="10" max="10" width="21.06640625" customWidth="1"/>
    <col min="11" max="11" width="30.265625" customWidth="1"/>
    <col min="12" max="12" width="31.796875" customWidth="1"/>
    <col min="13" max="13" width="11.33203125" customWidth="1"/>
    <col min="14" max="14" width="22.19921875" customWidth="1"/>
  </cols>
  <sheetData>
    <row r="1" spans="2:12" x14ac:dyDescent="0.45">
      <c r="B1" s="56"/>
    </row>
    <row r="2" spans="2:12" x14ac:dyDescent="0.45">
      <c r="B2" s="86" t="s">
        <v>459</v>
      </c>
    </row>
    <row r="3" spans="2:12" ht="9" customHeight="1" thickBot="1" x14ac:dyDescent="0.55000000000000004">
      <c r="B3" s="24"/>
    </row>
    <row r="4" spans="2:12" ht="25.05" customHeight="1" x14ac:dyDescent="0.45">
      <c r="B4" s="53" t="s">
        <v>156</v>
      </c>
      <c r="C4" s="54"/>
      <c r="D4" s="54"/>
      <c r="E4" s="54"/>
      <c r="F4" s="54"/>
      <c r="G4" s="54"/>
      <c r="H4" s="54"/>
      <c r="I4" s="84"/>
      <c r="K4" s="184" t="s">
        <v>180</v>
      </c>
      <c r="L4" s="186">
        <f>L11+L12</f>
        <v>0</v>
      </c>
    </row>
    <row r="5" spans="2:12" ht="46.5" customHeight="1" x14ac:dyDescent="0.45">
      <c r="B5" s="41" t="s">
        <v>283</v>
      </c>
      <c r="C5" s="42" t="s">
        <v>323</v>
      </c>
      <c r="D5" s="42" t="s">
        <v>0</v>
      </c>
      <c r="E5" s="42" t="s">
        <v>165</v>
      </c>
      <c r="F5" s="42" t="s">
        <v>3</v>
      </c>
      <c r="G5" s="42" t="s">
        <v>129</v>
      </c>
      <c r="H5" s="42" t="s">
        <v>4</v>
      </c>
      <c r="I5" s="42" t="s">
        <v>2</v>
      </c>
      <c r="K5" s="185"/>
      <c r="L5" s="187"/>
    </row>
    <row r="6" spans="2:12" x14ac:dyDescent="0.45">
      <c r="B6" s="34" t="s">
        <v>284</v>
      </c>
      <c r="C6" s="21" t="s">
        <v>1</v>
      </c>
      <c r="D6" s="68">
        <v>1</v>
      </c>
      <c r="E6" s="126">
        <v>0</v>
      </c>
      <c r="F6" s="68">
        <v>7.5</v>
      </c>
      <c r="G6" s="62">
        <f>D6*E6*F6</f>
        <v>0</v>
      </c>
      <c r="H6" s="68">
        <v>3</v>
      </c>
      <c r="I6" s="62">
        <f>G6*H6</f>
        <v>0</v>
      </c>
      <c r="K6" s="90"/>
      <c r="L6" s="91"/>
    </row>
    <row r="7" spans="2:12" ht="28.5" x14ac:dyDescent="0.45">
      <c r="B7" s="34" t="s">
        <v>285</v>
      </c>
      <c r="C7" s="21" t="s">
        <v>154</v>
      </c>
      <c r="D7" s="68">
        <v>1</v>
      </c>
      <c r="E7" s="126">
        <v>0</v>
      </c>
      <c r="F7" s="68">
        <v>7.5</v>
      </c>
      <c r="G7" s="62">
        <f>D7*E7*F7</f>
        <v>0</v>
      </c>
      <c r="H7" s="68">
        <v>3</v>
      </c>
      <c r="I7" s="62">
        <f>G7*H7</f>
        <v>0</v>
      </c>
      <c r="K7" s="92" t="s">
        <v>361</v>
      </c>
      <c r="L7" s="91">
        <f>H15</f>
        <v>0</v>
      </c>
    </row>
    <row r="8" spans="2:12" ht="14.65" thickBot="1" x14ac:dyDescent="0.5">
      <c r="B8" s="31" t="s">
        <v>283</v>
      </c>
      <c r="C8" s="55" t="s">
        <v>159</v>
      </c>
      <c r="D8" s="55"/>
      <c r="E8" s="55"/>
      <c r="F8" s="55"/>
      <c r="G8" s="55"/>
      <c r="H8" s="55"/>
      <c r="I8" s="85">
        <f>SUM(I6:I7)</f>
        <v>0</v>
      </c>
      <c r="K8" s="90" t="s">
        <v>362</v>
      </c>
      <c r="L8" s="91">
        <f>I31</f>
        <v>0</v>
      </c>
    </row>
    <row r="9" spans="2:12" x14ac:dyDescent="0.45">
      <c r="B9" s="25"/>
      <c r="C9" s="116"/>
      <c r="D9" s="19"/>
      <c r="E9" s="19"/>
      <c r="F9" s="19"/>
      <c r="G9" s="19"/>
      <c r="H9" s="19"/>
      <c r="I9" s="113"/>
      <c r="K9" s="90" t="s">
        <v>281</v>
      </c>
      <c r="L9" s="91">
        <f>L48</f>
        <v>0</v>
      </c>
    </row>
    <row r="10" spans="2:12" ht="13.5" customHeight="1" x14ac:dyDescent="0.45">
      <c r="B10" s="117"/>
      <c r="C10" s="99" t="s">
        <v>324</v>
      </c>
      <c r="D10" s="118"/>
      <c r="E10" s="118"/>
      <c r="F10" s="118"/>
      <c r="G10" s="118"/>
      <c r="H10" s="118"/>
      <c r="I10" s="119"/>
      <c r="K10" s="90" t="s">
        <v>282</v>
      </c>
      <c r="L10" s="91">
        <f>K66</f>
        <v>0</v>
      </c>
    </row>
    <row r="11" spans="2:12" ht="13.5" customHeight="1" x14ac:dyDescent="0.45">
      <c r="B11" s="98" t="s">
        <v>253</v>
      </c>
      <c r="D11" s="100"/>
      <c r="E11" s="104" t="s">
        <v>308</v>
      </c>
      <c r="F11" s="188" t="s">
        <v>309</v>
      </c>
      <c r="G11" s="188"/>
      <c r="H11" s="189" t="s">
        <v>311</v>
      </c>
      <c r="I11" s="190"/>
      <c r="J11" s="96"/>
      <c r="K11" s="90" t="s">
        <v>180</v>
      </c>
      <c r="L11" s="91">
        <f>L7+L8+L9+L10</f>
        <v>0</v>
      </c>
    </row>
    <row r="12" spans="2:12" ht="13.5" customHeight="1" x14ac:dyDescent="0.45">
      <c r="B12" s="98" t="s">
        <v>254</v>
      </c>
      <c r="C12" s="101" t="s">
        <v>305</v>
      </c>
      <c r="D12" s="103">
        <v>1</v>
      </c>
      <c r="E12" s="124">
        <v>0</v>
      </c>
      <c r="F12" s="191">
        <v>10</v>
      </c>
      <c r="G12" s="192"/>
      <c r="H12" s="193">
        <f>E12*F12</f>
        <v>0</v>
      </c>
      <c r="I12" s="194"/>
      <c r="J12" s="96"/>
      <c r="K12" s="122" t="s">
        <v>327</v>
      </c>
      <c r="L12" s="120">
        <f>L11*0.05</f>
        <v>0</v>
      </c>
    </row>
    <row r="13" spans="2:12" ht="13.5" customHeight="1" x14ac:dyDescent="0.45">
      <c r="B13" s="98" t="s">
        <v>255</v>
      </c>
      <c r="C13" s="101" t="s">
        <v>306</v>
      </c>
      <c r="D13" s="103">
        <v>1</v>
      </c>
      <c r="E13" s="124">
        <v>0</v>
      </c>
      <c r="F13" s="191">
        <v>10</v>
      </c>
      <c r="G13" s="192"/>
      <c r="H13" s="193">
        <f>E13*F13</f>
        <v>0</v>
      </c>
      <c r="I13" s="194"/>
      <c r="J13" s="96"/>
      <c r="K13" s="90" t="s">
        <v>194</v>
      </c>
      <c r="L13" s="91">
        <f>L11+L12*0.15</f>
        <v>0</v>
      </c>
    </row>
    <row r="14" spans="2:12" ht="13.5" customHeight="1" x14ac:dyDescent="0.45">
      <c r="B14" s="98" t="s">
        <v>256</v>
      </c>
      <c r="C14" s="101" t="s">
        <v>307</v>
      </c>
      <c r="D14" s="103">
        <v>1</v>
      </c>
      <c r="E14" s="124">
        <v>0</v>
      </c>
      <c r="F14" s="191">
        <v>10</v>
      </c>
      <c r="G14" s="192"/>
      <c r="H14" s="193">
        <f>E14*F14</f>
        <v>0</v>
      </c>
      <c r="I14" s="194"/>
      <c r="J14" s="96"/>
      <c r="K14" s="90" t="s">
        <v>197</v>
      </c>
      <c r="L14" s="91">
        <f>L11+L12+L13</f>
        <v>0</v>
      </c>
    </row>
    <row r="15" spans="2:12" ht="13.5" customHeight="1" x14ac:dyDescent="0.45">
      <c r="B15" s="98" t="s">
        <v>253</v>
      </c>
      <c r="C15" s="99" t="s">
        <v>310</v>
      </c>
      <c r="D15" s="100"/>
      <c r="E15" s="102">
        <f>E12+E13+E14</f>
        <v>0</v>
      </c>
      <c r="H15" s="195">
        <f>H12+H13+H14</f>
        <v>0</v>
      </c>
      <c r="I15" s="196"/>
      <c r="J15" s="96"/>
      <c r="K15" s="121"/>
      <c r="L15" s="112"/>
    </row>
    <row r="16" spans="2:12" ht="14.65" thickBot="1" x14ac:dyDescent="0.5">
      <c r="B16" s="96"/>
      <c r="C16" s="97"/>
      <c r="D16" s="96"/>
      <c r="E16" s="96"/>
      <c r="F16" s="182"/>
      <c r="G16" s="183"/>
      <c r="H16" s="96"/>
      <c r="I16" s="96"/>
      <c r="J16" s="96"/>
      <c r="K16" s="121"/>
      <c r="L16" s="112"/>
    </row>
    <row r="17" spans="2:14" ht="22.05" customHeight="1" thickBot="1" x14ac:dyDescent="0.5">
      <c r="B17" s="89" t="s">
        <v>173</v>
      </c>
      <c r="C17" s="89"/>
      <c r="D17" s="89"/>
      <c r="E17" s="89"/>
      <c r="F17" s="89"/>
      <c r="G17" s="89"/>
      <c r="H17" s="89"/>
      <c r="I17" s="107"/>
      <c r="J17" s="140" t="s">
        <v>440</v>
      </c>
      <c r="K17" s="141"/>
      <c r="L17" s="142"/>
      <c r="M17" s="109"/>
    </row>
    <row r="18" spans="2:14" ht="44" customHeight="1" x14ac:dyDescent="0.45">
      <c r="B18" s="158" t="s">
        <v>360</v>
      </c>
      <c r="C18" s="159"/>
      <c r="D18" s="159"/>
      <c r="E18" s="159"/>
      <c r="F18" s="160"/>
      <c r="G18" s="170" t="s">
        <v>158</v>
      </c>
      <c r="H18" s="164"/>
      <c r="I18" s="164"/>
      <c r="J18" s="175"/>
      <c r="K18" s="176"/>
      <c r="L18" s="177"/>
      <c r="M18" s="88"/>
    </row>
    <row r="19" spans="2:14" ht="71.25" x14ac:dyDescent="0.45">
      <c r="B19" s="41" t="s">
        <v>257</v>
      </c>
      <c r="C19" s="42" t="s">
        <v>252</v>
      </c>
      <c r="D19" s="42" t="s">
        <v>127</v>
      </c>
      <c r="E19" s="42" t="s">
        <v>139</v>
      </c>
      <c r="F19" s="106" t="s">
        <v>126</v>
      </c>
      <c r="G19" s="44" t="s">
        <v>328</v>
      </c>
      <c r="H19" s="105" t="s">
        <v>128</v>
      </c>
      <c r="I19" s="108" t="s">
        <v>171</v>
      </c>
      <c r="J19" s="178"/>
      <c r="K19" s="179"/>
      <c r="L19" s="180"/>
      <c r="M19" s="110"/>
    </row>
    <row r="20" spans="2:14" x14ac:dyDescent="0.45">
      <c r="B20" s="34" t="s">
        <v>258</v>
      </c>
      <c r="C20" s="20" t="s">
        <v>55</v>
      </c>
      <c r="D20" s="20" t="s">
        <v>56</v>
      </c>
      <c r="E20" s="20" t="s">
        <v>35</v>
      </c>
      <c r="F20" s="35">
        <v>26</v>
      </c>
      <c r="G20" s="146">
        <f>I8*F20</f>
        <v>0</v>
      </c>
      <c r="H20" s="57">
        <v>2</v>
      </c>
      <c r="I20" s="76">
        <f>G20</f>
        <v>0</v>
      </c>
      <c r="J20" s="178"/>
      <c r="K20" s="179"/>
      <c r="L20" s="180"/>
      <c r="M20" s="111"/>
    </row>
    <row r="21" spans="2:14" x14ac:dyDescent="0.45">
      <c r="B21" s="34" t="s">
        <v>259</v>
      </c>
      <c r="C21" s="20" t="s">
        <v>58</v>
      </c>
      <c r="D21" s="20" t="s">
        <v>59</v>
      </c>
      <c r="E21" s="20" t="s">
        <v>48</v>
      </c>
      <c r="F21" s="35">
        <v>111</v>
      </c>
      <c r="G21" s="146">
        <f>I8*F21</f>
        <v>0</v>
      </c>
      <c r="H21" s="58">
        <v>2</v>
      </c>
      <c r="I21" s="76">
        <f t="shared" ref="I21:I25" si="0">G21</f>
        <v>0</v>
      </c>
      <c r="J21" s="178"/>
      <c r="K21" s="179"/>
      <c r="L21" s="180"/>
      <c r="M21" s="111"/>
    </row>
    <row r="22" spans="2:14" x14ac:dyDescent="0.45">
      <c r="B22" s="34" t="s">
        <v>260</v>
      </c>
      <c r="C22" s="20" t="s">
        <v>60</v>
      </c>
      <c r="D22" s="20" t="s">
        <v>20</v>
      </c>
      <c r="E22" s="20" t="s">
        <v>30</v>
      </c>
      <c r="F22" s="35">
        <v>41</v>
      </c>
      <c r="G22" s="146">
        <f>I8*F22</f>
        <v>0</v>
      </c>
      <c r="H22" s="58">
        <v>2</v>
      </c>
      <c r="I22" s="76">
        <f t="shared" si="0"/>
        <v>0</v>
      </c>
      <c r="J22" s="178"/>
      <c r="K22" s="179"/>
      <c r="L22" s="180"/>
      <c r="M22" s="111"/>
    </row>
    <row r="23" spans="2:14" x14ac:dyDescent="0.45">
      <c r="B23" s="34" t="s">
        <v>261</v>
      </c>
      <c r="C23" s="20" t="s">
        <v>61</v>
      </c>
      <c r="D23" s="20" t="s">
        <v>26</v>
      </c>
      <c r="E23" s="20" t="s">
        <v>30</v>
      </c>
      <c r="F23" s="35">
        <v>36</v>
      </c>
      <c r="G23" s="146">
        <f>I8*F23</f>
        <v>0</v>
      </c>
      <c r="H23" s="58">
        <v>2</v>
      </c>
      <c r="I23" s="76">
        <f t="shared" si="0"/>
        <v>0</v>
      </c>
      <c r="J23" s="178"/>
      <c r="K23" s="179"/>
      <c r="L23" s="180"/>
      <c r="M23" s="111"/>
    </row>
    <row r="24" spans="2:14" x14ac:dyDescent="0.45">
      <c r="B24" s="34" t="s">
        <v>262</v>
      </c>
      <c r="C24" s="20" t="s">
        <v>62</v>
      </c>
      <c r="D24" s="20" t="s">
        <v>63</v>
      </c>
      <c r="E24" s="20" t="s">
        <v>35</v>
      </c>
      <c r="F24" s="35">
        <v>64</v>
      </c>
      <c r="G24" s="146">
        <f>I8*F24</f>
        <v>0</v>
      </c>
      <c r="H24" s="58">
        <v>2</v>
      </c>
      <c r="I24" s="76">
        <f t="shared" si="0"/>
        <v>0</v>
      </c>
      <c r="J24" s="178"/>
      <c r="K24" s="179"/>
      <c r="L24" s="180"/>
      <c r="M24" s="111"/>
    </row>
    <row r="25" spans="2:14" ht="14.65" thickBot="1" x14ac:dyDescent="0.5">
      <c r="B25" s="34" t="s">
        <v>263</v>
      </c>
      <c r="C25" s="20" t="s">
        <v>64</v>
      </c>
      <c r="D25" s="20" t="s">
        <v>65</v>
      </c>
      <c r="E25" s="20" t="s">
        <v>30</v>
      </c>
      <c r="F25" s="35">
        <v>53</v>
      </c>
      <c r="G25" s="146">
        <f>I8*F25</f>
        <v>0</v>
      </c>
      <c r="H25" s="58">
        <v>2</v>
      </c>
      <c r="I25" s="76">
        <f t="shared" si="0"/>
        <v>0</v>
      </c>
      <c r="J25" s="237"/>
      <c r="K25" s="238"/>
      <c r="L25" s="239"/>
      <c r="M25" s="111"/>
    </row>
    <row r="26" spans="2:14" x14ac:dyDescent="0.45">
      <c r="B26" s="34" t="s">
        <v>264</v>
      </c>
      <c r="C26" s="20" t="s">
        <v>66</v>
      </c>
      <c r="D26" s="20" t="s">
        <v>67</v>
      </c>
      <c r="E26" s="20" t="s">
        <v>12</v>
      </c>
      <c r="F26" s="35">
        <v>52</v>
      </c>
      <c r="G26" s="146">
        <f>I8*F26</f>
        <v>0</v>
      </c>
      <c r="H26" s="58">
        <v>2</v>
      </c>
      <c r="I26" s="76">
        <f>G26</f>
        <v>0</v>
      </c>
      <c r="J26" s="96"/>
      <c r="K26" s="112"/>
      <c r="L26" s="112"/>
      <c r="M26" s="111"/>
    </row>
    <row r="27" spans="2:14" x14ac:dyDescent="0.45">
      <c r="B27" s="37" t="s">
        <v>265</v>
      </c>
      <c r="C27" s="32" t="s">
        <v>68</v>
      </c>
      <c r="D27" s="32" t="s">
        <v>69</v>
      </c>
      <c r="E27" s="32" t="s">
        <v>35</v>
      </c>
      <c r="F27" s="38">
        <v>60</v>
      </c>
      <c r="G27" s="146">
        <f>I8*F27</f>
        <v>0</v>
      </c>
      <c r="H27" s="58">
        <v>2</v>
      </c>
      <c r="I27" s="76">
        <f t="shared" ref="I27:I30" si="1">G27</f>
        <v>0</v>
      </c>
      <c r="J27" s="96"/>
      <c r="K27" s="112"/>
      <c r="L27" s="112"/>
      <c r="M27" s="111"/>
    </row>
    <row r="28" spans="2:14" x14ac:dyDescent="0.45">
      <c r="B28" s="37" t="s">
        <v>266</v>
      </c>
      <c r="C28" s="32" t="s">
        <v>70</v>
      </c>
      <c r="D28" s="32" t="s">
        <v>71</v>
      </c>
      <c r="E28" s="32" t="s">
        <v>35</v>
      </c>
      <c r="F28" s="38">
        <v>54</v>
      </c>
      <c r="G28" s="146">
        <f>I8*F28</f>
        <v>0</v>
      </c>
      <c r="H28" s="58">
        <v>2</v>
      </c>
      <c r="I28" s="76">
        <f t="shared" si="1"/>
        <v>0</v>
      </c>
      <c r="J28" s="96"/>
      <c r="K28" s="112"/>
      <c r="L28" s="112"/>
      <c r="M28" s="111"/>
    </row>
    <row r="29" spans="2:14" x14ac:dyDescent="0.45">
      <c r="B29" s="37" t="s">
        <v>267</v>
      </c>
      <c r="C29" s="32" t="s">
        <v>72</v>
      </c>
      <c r="D29" s="32" t="s">
        <v>73</v>
      </c>
      <c r="E29" s="32" t="s">
        <v>35</v>
      </c>
      <c r="F29" s="38">
        <v>37</v>
      </c>
      <c r="G29" s="146">
        <f>I8*F29</f>
        <v>0</v>
      </c>
      <c r="H29" s="58">
        <v>2</v>
      </c>
      <c r="I29" s="76">
        <f t="shared" si="1"/>
        <v>0</v>
      </c>
      <c r="J29" s="96"/>
      <c r="K29" s="112"/>
      <c r="L29" s="112"/>
      <c r="M29" s="111"/>
    </row>
    <row r="30" spans="2:14" x14ac:dyDescent="0.45">
      <c r="B30" s="37" t="s">
        <v>268</v>
      </c>
      <c r="C30" s="32" t="s">
        <v>74</v>
      </c>
      <c r="D30" s="32" t="s">
        <v>75</v>
      </c>
      <c r="E30" s="32" t="s">
        <v>35</v>
      </c>
      <c r="F30" s="38">
        <v>74</v>
      </c>
      <c r="G30" s="146">
        <f>I8*F30</f>
        <v>0</v>
      </c>
      <c r="H30" s="58">
        <v>2</v>
      </c>
      <c r="I30" s="76">
        <f t="shared" si="1"/>
        <v>0</v>
      </c>
      <c r="J30" s="96"/>
      <c r="K30" s="112"/>
      <c r="L30" s="112"/>
      <c r="M30" s="111"/>
    </row>
    <row r="31" spans="2:14" ht="14.65" thickBot="1" x14ac:dyDescent="0.5">
      <c r="B31" s="31" t="s">
        <v>257</v>
      </c>
      <c r="C31" s="171" t="s">
        <v>167</v>
      </c>
      <c r="D31" s="172"/>
      <c r="E31" s="173"/>
      <c r="F31" s="39">
        <f>SUM(F20:F30)</f>
        <v>608</v>
      </c>
      <c r="G31" s="174" t="s">
        <v>157</v>
      </c>
      <c r="H31" s="173"/>
      <c r="I31" s="72">
        <f>SUM(I20:I30)</f>
        <v>0</v>
      </c>
      <c r="J31" s="235"/>
      <c r="K31" s="235"/>
      <c r="L31" s="113"/>
      <c r="M31" s="26"/>
      <c r="N31" s="26"/>
    </row>
    <row r="32" spans="2:14" ht="15" customHeight="1" x14ac:dyDescent="0.45">
      <c r="B32" s="25"/>
      <c r="C32" s="27"/>
      <c r="D32" s="27"/>
      <c r="E32" s="27"/>
      <c r="F32" s="25"/>
      <c r="G32" s="19"/>
      <c r="H32" s="19"/>
      <c r="I32" s="26"/>
      <c r="M32" s="79"/>
    </row>
    <row r="33" spans="2:14" ht="14.65" thickBot="1" x14ac:dyDescent="0.5">
      <c r="M33" s="79"/>
    </row>
    <row r="34" spans="2:14" ht="21.5" customHeight="1" x14ac:dyDescent="0.45">
      <c r="B34" s="156" t="s">
        <v>148</v>
      </c>
      <c r="C34" s="157"/>
      <c r="D34" s="157"/>
      <c r="E34" s="157"/>
      <c r="F34" s="157"/>
      <c r="G34" s="157"/>
      <c r="H34" s="157"/>
      <c r="I34" s="157"/>
      <c r="J34" s="157"/>
      <c r="K34" s="157"/>
      <c r="L34" s="157"/>
      <c r="M34" s="80"/>
    </row>
    <row r="35" spans="2:14" ht="61.5" customHeight="1" x14ac:dyDescent="0.45">
      <c r="B35" s="158" t="s">
        <v>360</v>
      </c>
      <c r="C35" s="159"/>
      <c r="D35" s="159"/>
      <c r="E35" s="159"/>
      <c r="F35" s="160"/>
      <c r="G35" s="181" t="s">
        <v>168</v>
      </c>
      <c r="H35" s="159"/>
      <c r="I35" s="163" t="s">
        <v>377</v>
      </c>
      <c r="J35" s="164"/>
      <c r="K35" s="164"/>
      <c r="L35" s="165"/>
      <c r="M35" s="77"/>
    </row>
    <row r="36" spans="2:14" ht="71.25" x14ac:dyDescent="0.45">
      <c r="B36" s="41" t="s">
        <v>269</v>
      </c>
      <c r="C36" s="42" t="s">
        <v>363</v>
      </c>
      <c r="D36" s="42" t="s">
        <v>125</v>
      </c>
      <c r="E36" s="42" t="s">
        <v>172</v>
      </c>
      <c r="F36" s="46" t="s">
        <v>126</v>
      </c>
      <c r="G36" s="47" t="s">
        <v>166</v>
      </c>
      <c r="H36" s="48" t="s">
        <v>169</v>
      </c>
      <c r="I36" s="49" t="s">
        <v>312</v>
      </c>
      <c r="J36" s="42" t="s">
        <v>176</v>
      </c>
      <c r="K36" s="45" t="s">
        <v>170</v>
      </c>
      <c r="L36" s="114" t="s">
        <v>199</v>
      </c>
      <c r="M36" s="87"/>
    </row>
    <row r="37" spans="2:14" x14ac:dyDescent="0.45">
      <c r="B37" s="66" t="s">
        <v>270</v>
      </c>
      <c r="C37" s="52" t="s">
        <v>55</v>
      </c>
      <c r="D37" s="52" t="s">
        <v>56</v>
      </c>
      <c r="E37" s="52" t="s">
        <v>35</v>
      </c>
      <c r="F37" s="67">
        <v>26</v>
      </c>
      <c r="G37" s="64">
        <v>3</v>
      </c>
      <c r="H37" s="65">
        <f>F37*G37</f>
        <v>78</v>
      </c>
      <c r="I37" s="64">
        <f>F37*2</f>
        <v>52</v>
      </c>
      <c r="J37" s="127">
        <v>0</v>
      </c>
      <c r="K37" s="62">
        <v>4.95</v>
      </c>
      <c r="L37" s="71">
        <f>J37*K37</f>
        <v>0</v>
      </c>
      <c r="M37" s="81"/>
    </row>
    <row r="38" spans="2:14" x14ac:dyDescent="0.45">
      <c r="B38" s="66" t="s">
        <v>271</v>
      </c>
      <c r="C38" s="52" t="s">
        <v>58</v>
      </c>
      <c r="D38" s="52" t="s">
        <v>59</v>
      </c>
      <c r="E38" s="52" t="s">
        <v>48</v>
      </c>
      <c r="F38" s="67">
        <v>111</v>
      </c>
      <c r="G38" s="64">
        <v>3</v>
      </c>
      <c r="H38" s="65">
        <f t="shared" ref="H38:H47" si="2">F38*G38</f>
        <v>333</v>
      </c>
      <c r="I38" s="64">
        <f t="shared" ref="I38:I47" si="3">F38*2</f>
        <v>222</v>
      </c>
      <c r="J38" s="127">
        <v>0</v>
      </c>
      <c r="K38" s="62">
        <v>4.95</v>
      </c>
      <c r="L38" s="71">
        <f t="shared" ref="L38:L47" si="4">I38*J38*K38</f>
        <v>0</v>
      </c>
      <c r="M38" s="81"/>
    </row>
    <row r="39" spans="2:14" x14ac:dyDescent="0.45">
      <c r="B39" s="66" t="s">
        <v>272</v>
      </c>
      <c r="C39" s="52" t="s">
        <v>60</v>
      </c>
      <c r="D39" s="52" t="s">
        <v>20</v>
      </c>
      <c r="E39" s="52" t="s">
        <v>30</v>
      </c>
      <c r="F39" s="67">
        <v>41</v>
      </c>
      <c r="G39" s="64">
        <v>3</v>
      </c>
      <c r="H39" s="65">
        <f t="shared" si="2"/>
        <v>123</v>
      </c>
      <c r="I39" s="64">
        <f t="shared" si="3"/>
        <v>82</v>
      </c>
      <c r="J39" s="127">
        <v>0</v>
      </c>
      <c r="K39" s="62">
        <v>4.95</v>
      </c>
      <c r="L39" s="71">
        <f t="shared" si="4"/>
        <v>0</v>
      </c>
      <c r="M39" s="81"/>
    </row>
    <row r="40" spans="2:14" x14ac:dyDescent="0.45">
      <c r="B40" s="66" t="s">
        <v>273</v>
      </c>
      <c r="C40" s="52" t="s">
        <v>61</v>
      </c>
      <c r="D40" s="52" t="s">
        <v>26</v>
      </c>
      <c r="E40" s="52" t="s">
        <v>30</v>
      </c>
      <c r="F40" s="67">
        <v>36</v>
      </c>
      <c r="G40" s="64">
        <v>3</v>
      </c>
      <c r="H40" s="65">
        <f t="shared" si="2"/>
        <v>108</v>
      </c>
      <c r="I40" s="64">
        <f t="shared" si="3"/>
        <v>72</v>
      </c>
      <c r="J40" s="127">
        <v>0</v>
      </c>
      <c r="K40" s="62">
        <v>4.95</v>
      </c>
      <c r="L40" s="71">
        <f t="shared" si="4"/>
        <v>0</v>
      </c>
      <c r="M40" s="81"/>
    </row>
    <row r="41" spans="2:14" x14ac:dyDescent="0.45">
      <c r="B41" s="66" t="s">
        <v>274</v>
      </c>
      <c r="C41" s="52" t="s">
        <v>62</v>
      </c>
      <c r="D41" s="52" t="s">
        <v>63</v>
      </c>
      <c r="E41" s="52" t="s">
        <v>35</v>
      </c>
      <c r="F41" s="67">
        <v>64</v>
      </c>
      <c r="G41" s="64">
        <v>3</v>
      </c>
      <c r="H41" s="65">
        <f t="shared" si="2"/>
        <v>192</v>
      </c>
      <c r="I41" s="64">
        <f t="shared" si="3"/>
        <v>128</v>
      </c>
      <c r="J41" s="127">
        <v>0</v>
      </c>
      <c r="K41" s="62">
        <v>4.95</v>
      </c>
      <c r="L41" s="71">
        <f t="shared" si="4"/>
        <v>0</v>
      </c>
      <c r="M41" s="81"/>
    </row>
    <row r="42" spans="2:14" x14ac:dyDescent="0.45">
      <c r="B42" s="66" t="s">
        <v>275</v>
      </c>
      <c r="C42" s="52" t="s">
        <v>64</v>
      </c>
      <c r="D42" s="52" t="s">
        <v>65</v>
      </c>
      <c r="E42" s="52" t="s">
        <v>30</v>
      </c>
      <c r="F42" s="67">
        <v>53</v>
      </c>
      <c r="G42" s="64">
        <v>3</v>
      </c>
      <c r="H42" s="65">
        <f t="shared" si="2"/>
        <v>159</v>
      </c>
      <c r="I42" s="64">
        <f t="shared" si="3"/>
        <v>106</v>
      </c>
      <c r="J42" s="127">
        <v>0</v>
      </c>
      <c r="K42" s="62">
        <v>4.95</v>
      </c>
      <c r="L42" s="71">
        <f t="shared" si="4"/>
        <v>0</v>
      </c>
      <c r="M42" s="81"/>
    </row>
    <row r="43" spans="2:14" x14ac:dyDescent="0.45">
      <c r="B43" s="66" t="s">
        <v>276</v>
      </c>
      <c r="C43" s="52" t="s">
        <v>66</v>
      </c>
      <c r="D43" s="52" t="s">
        <v>67</v>
      </c>
      <c r="E43" s="52" t="s">
        <v>12</v>
      </c>
      <c r="F43" s="67">
        <v>52</v>
      </c>
      <c r="G43" s="64">
        <v>3</v>
      </c>
      <c r="H43" s="65">
        <f t="shared" si="2"/>
        <v>156</v>
      </c>
      <c r="I43" s="64">
        <f t="shared" si="3"/>
        <v>104</v>
      </c>
      <c r="J43" s="127">
        <v>0</v>
      </c>
      <c r="K43" s="62">
        <v>4.95</v>
      </c>
      <c r="L43" s="71">
        <f t="shared" si="4"/>
        <v>0</v>
      </c>
      <c r="M43" s="81"/>
    </row>
    <row r="44" spans="2:14" x14ac:dyDescent="0.45">
      <c r="B44" s="66" t="s">
        <v>277</v>
      </c>
      <c r="C44" s="52" t="s">
        <v>68</v>
      </c>
      <c r="D44" s="52" t="s">
        <v>69</v>
      </c>
      <c r="E44" s="52" t="s">
        <v>35</v>
      </c>
      <c r="F44" s="67">
        <v>60</v>
      </c>
      <c r="G44" s="64">
        <v>3</v>
      </c>
      <c r="H44" s="65">
        <f t="shared" si="2"/>
        <v>180</v>
      </c>
      <c r="I44" s="64">
        <f t="shared" si="3"/>
        <v>120</v>
      </c>
      <c r="J44" s="127">
        <v>0</v>
      </c>
      <c r="K44" s="62">
        <v>4.95</v>
      </c>
      <c r="L44" s="71">
        <f t="shared" si="4"/>
        <v>0</v>
      </c>
      <c r="M44" s="81"/>
    </row>
    <row r="45" spans="2:14" x14ac:dyDescent="0.45">
      <c r="B45" s="66" t="s">
        <v>278</v>
      </c>
      <c r="C45" s="52" t="s">
        <v>70</v>
      </c>
      <c r="D45" s="52" t="s">
        <v>71</v>
      </c>
      <c r="E45" s="52" t="s">
        <v>35</v>
      </c>
      <c r="F45" s="67">
        <v>54</v>
      </c>
      <c r="G45" s="64">
        <v>3</v>
      </c>
      <c r="H45" s="65">
        <f t="shared" si="2"/>
        <v>162</v>
      </c>
      <c r="I45" s="64">
        <f t="shared" si="3"/>
        <v>108</v>
      </c>
      <c r="J45" s="127">
        <v>0</v>
      </c>
      <c r="K45" s="62">
        <v>4.95</v>
      </c>
      <c r="L45" s="71">
        <f t="shared" si="4"/>
        <v>0</v>
      </c>
      <c r="M45" s="81"/>
    </row>
    <row r="46" spans="2:14" x14ac:dyDescent="0.45">
      <c r="B46" s="66" t="s">
        <v>279</v>
      </c>
      <c r="C46" s="52" t="s">
        <v>72</v>
      </c>
      <c r="D46" s="52" t="s">
        <v>73</v>
      </c>
      <c r="E46" s="52" t="s">
        <v>35</v>
      </c>
      <c r="F46" s="67">
        <v>37</v>
      </c>
      <c r="G46" s="64">
        <v>3</v>
      </c>
      <c r="H46" s="65">
        <f t="shared" si="2"/>
        <v>111</v>
      </c>
      <c r="I46" s="64">
        <f t="shared" si="3"/>
        <v>74</v>
      </c>
      <c r="J46" s="127">
        <v>0</v>
      </c>
      <c r="K46" s="62">
        <v>4.95</v>
      </c>
      <c r="L46" s="71">
        <f t="shared" si="4"/>
        <v>0</v>
      </c>
      <c r="M46" s="81"/>
    </row>
    <row r="47" spans="2:14" x14ac:dyDescent="0.45">
      <c r="B47" s="66" t="s">
        <v>280</v>
      </c>
      <c r="C47" s="52" t="s">
        <v>74</v>
      </c>
      <c r="D47" s="52" t="s">
        <v>75</v>
      </c>
      <c r="E47" s="52" t="s">
        <v>35</v>
      </c>
      <c r="F47" s="67">
        <v>74</v>
      </c>
      <c r="G47" s="64">
        <v>3</v>
      </c>
      <c r="H47" s="65">
        <f t="shared" si="2"/>
        <v>222</v>
      </c>
      <c r="I47" s="64">
        <f t="shared" si="3"/>
        <v>148</v>
      </c>
      <c r="J47" s="127">
        <v>0</v>
      </c>
      <c r="K47" s="62">
        <v>4.95</v>
      </c>
      <c r="L47" s="71">
        <f t="shared" si="4"/>
        <v>0</v>
      </c>
      <c r="M47" s="81"/>
    </row>
    <row r="48" spans="2:14" ht="14.65" thickBot="1" x14ac:dyDescent="0.5">
      <c r="B48" s="31" t="s">
        <v>269</v>
      </c>
      <c r="C48" s="148"/>
      <c r="D48" s="149"/>
      <c r="E48" s="150"/>
      <c r="F48" s="36">
        <f>SUM(F37:F47)</f>
        <v>608</v>
      </c>
      <c r="G48" s="73"/>
      <c r="H48" s="74">
        <f>SUM(H37:H47)</f>
        <v>1824</v>
      </c>
      <c r="I48" s="75">
        <f>F48*2</f>
        <v>1216</v>
      </c>
      <c r="J48" s="115">
        <f>J37+J38+J39+J40+J41+J42+J43+J47</f>
        <v>0</v>
      </c>
      <c r="K48" s="63">
        <v>4.95</v>
      </c>
      <c r="L48" s="72">
        <f>SUM(L37:L47)</f>
        <v>0</v>
      </c>
      <c r="M48" s="78"/>
      <c r="N48" s="26"/>
    </row>
    <row r="49" spans="2:14" ht="11" customHeight="1" x14ac:dyDescent="0.45">
      <c r="C49" s="33"/>
      <c r="D49" s="33"/>
      <c r="E49" s="33"/>
      <c r="F49" s="33"/>
      <c r="G49" s="33"/>
      <c r="H49" s="33"/>
      <c r="I49" s="33"/>
      <c r="J49" s="33"/>
      <c r="K49" s="28"/>
      <c r="M49" s="79"/>
    </row>
    <row r="50" spans="2:14" ht="24.5" customHeight="1" x14ac:dyDescent="0.45">
      <c r="G50" s="33"/>
      <c r="H50" s="33"/>
      <c r="I50" s="168" t="s">
        <v>379</v>
      </c>
      <c r="J50" s="168"/>
      <c r="K50" s="168"/>
      <c r="L50" s="169"/>
      <c r="M50" s="82"/>
      <c r="N50" s="33"/>
    </row>
    <row r="51" spans="2:14" ht="14.65" thickBot="1" x14ac:dyDescent="0.5">
      <c r="M51" s="79"/>
    </row>
    <row r="52" spans="2:14" ht="21.5" customHeight="1" x14ac:dyDescent="0.45">
      <c r="B52" s="156" t="s">
        <v>174</v>
      </c>
      <c r="C52" s="157"/>
      <c r="D52" s="157"/>
      <c r="E52" s="157"/>
      <c r="F52" s="157"/>
      <c r="G52" s="157"/>
      <c r="H52" s="157"/>
      <c r="I52" s="157"/>
      <c r="J52" s="157"/>
      <c r="K52" s="157"/>
      <c r="L52" s="157"/>
      <c r="M52" s="80"/>
    </row>
    <row r="53" spans="2:14" ht="58.5" customHeight="1" x14ac:dyDescent="0.45">
      <c r="B53" s="158" t="s">
        <v>360</v>
      </c>
      <c r="C53" s="159"/>
      <c r="D53" s="159"/>
      <c r="E53" s="159"/>
      <c r="F53" s="160"/>
      <c r="G53" s="161" t="s">
        <v>168</v>
      </c>
      <c r="H53" s="162"/>
      <c r="I53" s="163" t="s">
        <v>378</v>
      </c>
      <c r="J53" s="164"/>
      <c r="K53" s="164"/>
      <c r="L53" s="165"/>
      <c r="M53" s="77"/>
    </row>
    <row r="54" spans="2:14" ht="42.75" x14ac:dyDescent="0.45">
      <c r="B54" s="41" t="s">
        <v>364</v>
      </c>
      <c r="C54" s="42" t="s">
        <v>363</v>
      </c>
      <c r="D54" s="42" t="s">
        <v>125</v>
      </c>
      <c r="E54" s="42" t="s">
        <v>172</v>
      </c>
      <c r="F54" s="46" t="s">
        <v>126</v>
      </c>
      <c r="G54" s="47" t="s">
        <v>166</v>
      </c>
      <c r="H54" s="48" t="s">
        <v>169</v>
      </c>
      <c r="I54" s="42" t="s">
        <v>365</v>
      </c>
      <c r="J54" s="42" t="s">
        <v>193</v>
      </c>
      <c r="K54" s="166" t="s">
        <v>322</v>
      </c>
      <c r="L54" s="167"/>
      <c r="M54" s="87"/>
    </row>
    <row r="55" spans="2:14" x14ac:dyDescent="0.45">
      <c r="B55" s="34" t="s">
        <v>366</v>
      </c>
      <c r="C55" s="20" t="s">
        <v>55</v>
      </c>
      <c r="D55" s="20" t="s">
        <v>56</v>
      </c>
      <c r="E55" s="20" t="s">
        <v>35</v>
      </c>
      <c r="F55" s="30">
        <v>26</v>
      </c>
      <c r="G55" s="50">
        <v>3</v>
      </c>
      <c r="H55" s="51">
        <f>F55*G55</f>
        <v>78</v>
      </c>
      <c r="I55" s="68">
        <f t="shared" ref="I55:I66" si="5">F55*2</f>
        <v>52</v>
      </c>
      <c r="J55" s="129">
        <v>0</v>
      </c>
      <c r="K55" s="154">
        <f>J55*I55*2</f>
        <v>0</v>
      </c>
      <c r="L55" s="155"/>
      <c r="M55" s="81"/>
    </row>
    <row r="56" spans="2:14" x14ac:dyDescent="0.45">
      <c r="B56" s="34" t="s">
        <v>367</v>
      </c>
      <c r="C56" s="20" t="s">
        <v>58</v>
      </c>
      <c r="D56" s="20" t="s">
        <v>59</v>
      </c>
      <c r="E56" s="20" t="s">
        <v>48</v>
      </c>
      <c r="F56" s="30">
        <v>111</v>
      </c>
      <c r="G56" s="50">
        <v>3</v>
      </c>
      <c r="H56" s="51">
        <f t="shared" ref="H56:H65" si="6">F56*G56</f>
        <v>333</v>
      </c>
      <c r="I56" s="68">
        <f t="shared" si="5"/>
        <v>222</v>
      </c>
      <c r="J56" s="129">
        <v>0</v>
      </c>
      <c r="K56" s="154">
        <f t="shared" ref="K56:K65" si="7">J56*I56*2</f>
        <v>0</v>
      </c>
      <c r="L56" s="155"/>
      <c r="M56" s="81"/>
    </row>
    <row r="57" spans="2:14" x14ac:dyDescent="0.45">
      <c r="B57" s="34" t="s">
        <v>368</v>
      </c>
      <c r="C57" s="20" t="s">
        <v>60</v>
      </c>
      <c r="D57" s="20" t="s">
        <v>20</v>
      </c>
      <c r="E57" s="20" t="s">
        <v>30</v>
      </c>
      <c r="F57" s="30">
        <v>41</v>
      </c>
      <c r="G57" s="50">
        <v>3</v>
      </c>
      <c r="H57" s="51">
        <f t="shared" si="6"/>
        <v>123</v>
      </c>
      <c r="I57" s="68">
        <f t="shared" si="5"/>
        <v>82</v>
      </c>
      <c r="J57" s="129">
        <v>0</v>
      </c>
      <c r="K57" s="154">
        <f t="shared" si="7"/>
        <v>0</v>
      </c>
      <c r="L57" s="155"/>
      <c r="M57" s="81"/>
    </row>
    <row r="58" spans="2:14" x14ac:dyDescent="0.45">
      <c r="B58" s="34" t="s">
        <v>369</v>
      </c>
      <c r="C58" s="20" t="s">
        <v>61</v>
      </c>
      <c r="D58" s="20" t="s">
        <v>26</v>
      </c>
      <c r="E58" s="20" t="s">
        <v>30</v>
      </c>
      <c r="F58" s="30">
        <v>36</v>
      </c>
      <c r="G58" s="50">
        <v>3</v>
      </c>
      <c r="H58" s="51">
        <f t="shared" si="6"/>
        <v>108</v>
      </c>
      <c r="I58" s="68">
        <f t="shared" si="5"/>
        <v>72</v>
      </c>
      <c r="J58" s="129">
        <v>0</v>
      </c>
      <c r="K58" s="154">
        <f t="shared" si="7"/>
        <v>0</v>
      </c>
      <c r="L58" s="155"/>
      <c r="M58" s="81"/>
    </row>
    <row r="59" spans="2:14" x14ac:dyDescent="0.45">
      <c r="B59" s="34" t="s">
        <v>370</v>
      </c>
      <c r="C59" s="20" t="s">
        <v>62</v>
      </c>
      <c r="D59" s="20" t="s">
        <v>63</v>
      </c>
      <c r="E59" s="20" t="s">
        <v>35</v>
      </c>
      <c r="F59" s="30">
        <v>64</v>
      </c>
      <c r="G59" s="50">
        <v>3</v>
      </c>
      <c r="H59" s="51">
        <f t="shared" si="6"/>
        <v>192</v>
      </c>
      <c r="I59" s="68">
        <f t="shared" si="5"/>
        <v>128</v>
      </c>
      <c r="J59" s="129">
        <v>0</v>
      </c>
      <c r="K59" s="154">
        <f t="shared" si="7"/>
        <v>0</v>
      </c>
      <c r="L59" s="155"/>
      <c r="M59" s="81"/>
    </row>
    <row r="60" spans="2:14" x14ac:dyDescent="0.45">
      <c r="B60" s="34" t="s">
        <v>371</v>
      </c>
      <c r="C60" s="20" t="s">
        <v>64</v>
      </c>
      <c r="D60" s="20" t="s">
        <v>65</v>
      </c>
      <c r="E60" s="20" t="s">
        <v>30</v>
      </c>
      <c r="F60" s="30">
        <v>53</v>
      </c>
      <c r="G60" s="50">
        <v>3</v>
      </c>
      <c r="H60" s="51">
        <f t="shared" si="6"/>
        <v>159</v>
      </c>
      <c r="I60" s="68">
        <f t="shared" si="5"/>
        <v>106</v>
      </c>
      <c r="J60" s="129">
        <v>0</v>
      </c>
      <c r="K60" s="154">
        <f t="shared" si="7"/>
        <v>0</v>
      </c>
      <c r="L60" s="155"/>
      <c r="M60" s="81"/>
    </row>
    <row r="61" spans="2:14" x14ac:dyDescent="0.45">
      <c r="B61" s="34" t="s">
        <v>372</v>
      </c>
      <c r="C61" s="20" t="s">
        <v>66</v>
      </c>
      <c r="D61" s="20" t="s">
        <v>67</v>
      </c>
      <c r="E61" s="20" t="s">
        <v>12</v>
      </c>
      <c r="F61" s="30">
        <v>52</v>
      </c>
      <c r="G61" s="50">
        <v>3</v>
      </c>
      <c r="H61" s="51">
        <f t="shared" si="6"/>
        <v>156</v>
      </c>
      <c r="I61" s="68">
        <f t="shared" si="5"/>
        <v>104</v>
      </c>
      <c r="J61" s="129">
        <v>0</v>
      </c>
      <c r="K61" s="154">
        <f t="shared" si="7"/>
        <v>0</v>
      </c>
      <c r="L61" s="155"/>
      <c r="M61" s="81"/>
    </row>
    <row r="62" spans="2:14" x14ac:dyDescent="0.45">
      <c r="B62" s="34" t="s">
        <v>373</v>
      </c>
      <c r="C62" s="20" t="s">
        <v>68</v>
      </c>
      <c r="D62" s="20" t="s">
        <v>69</v>
      </c>
      <c r="E62" s="20" t="s">
        <v>35</v>
      </c>
      <c r="F62" s="30">
        <v>60</v>
      </c>
      <c r="G62" s="50">
        <v>3</v>
      </c>
      <c r="H62" s="51">
        <f t="shared" si="6"/>
        <v>180</v>
      </c>
      <c r="I62" s="68">
        <f t="shared" si="5"/>
        <v>120</v>
      </c>
      <c r="J62" s="129">
        <v>0</v>
      </c>
      <c r="K62" s="154">
        <f t="shared" ref="K62:K64" si="8">J62*I62*2</f>
        <v>0</v>
      </c>
      <c r="L62" s="155"/>
      <c r="M62" s="81"/>
    </row>
    <row r="63" spans="2:14" x14ac:dyDescent="0.45">
      <c r="B63" s="34" t="s">
        <v>374</v>
      </c>
      <c r="C63" s="20" t="s">
        <v>70</v>
      </c>
      <c r="D63" s="20" t="s">
        <v>71</v>
      </c>
      <c r="E63" s="20" t="s">
        <v>35</v>
      </c>
      <c r="F63" s="30">
        <v>54</v>
      </c>
      <c r="G63" s="50">
        <v>3</v>
      </c>
      <c r="H63" s="51">
        <f t="shared" si="6"/>
        <v>162</v>
      </c>
      <c r="I63" s="68">
        <f t="shared" si="5"/>
        <v>108</v>
      </c>
      <c r="J63" s="129">
        <v>0</v>
      </c>
      <c r="K63" s="154">
        <f t="shared" si="8"/>
        <v>0</v>
      </c>
      <c r="L63" s="155"/>
      <c r="M63" s="81"/>
    </row>
    <row r="64" spans="2:14" x14ac:dyDescent="0.45">
      <c r="B64" s="34" t="s">
        <v>375</v>
      </c>
      <c r="C64" s="20" t="s">
        <v>72</v>
      </c>
      <c r="D64" s="20" t="s">
        <v>73</v>
      </c>
      <c r="E64" s="20" t="s">
        <v>35</v>
      </c>
      <c r="F64" s="30">
        <v>37</v>
      </c>
      <c r="G64" s="50">
        <v>3</v>
      </c>
      <c r="H64" s="51">
        <f t="shared" si="6"/>
        <v>111</v>
      </c>
      <c r="I64" s="68">
        <f t="shared" si="5"/>
        <v>74</v>
      </c>
      <c r="J64" s="129">
        <v>0</v>
      </c>
      <c r="K64" s="154">
        <f t="shared" si="8"/>
        <v>0</v>
      </c>
      <c r="L64" s="155"/>
      <c r="M64" s="81"/>
    </row>
    <row r="65" spans="2:14" x14ac:dyDescent="0.45">
      <c r="B65" s="34" t="s">
        <v>376</v>
      </c>
      <c r="C65" s="20" t="s">
        <v>74</v>
      </c>
      <c r="D65" s="20" t="s">
        <v>75</v>
      </c>
      <c r="E65" s="20" t="s">
        <v>35</v>
      </c>
      <c r="F65" s="30">
        <v>74</v>
      </c>
      <c r="G65" s="50">
        <v>3</v>
      </c>
      <c r="H65" s="51">
        <f t="shared" si="6"/>
        <v>222</v>
      </c>
      <c r="I65" s="68">
        <f t="shared" si="5"/>
        <v>148</v>
      </c>
      <c r="J65" s="129">
        <v>0</v>
      </c>
      <c r="K65" s="154">
        <f t="shared" si="7"/>
        <v>0</v>
      </c>
      <c r="L65" s="155"/>
      <c r="M65" s="81"/>
    </row>
    <row r="66" spans="2:14" ht="14.65" thickBot="1" x14ac:dyDescent="0.5">
      <c r="B66" s="31" t="s">
        <v>364</v>
      </c>
      <c r="C66" s="148"/>
      <c r="D66" s="149"/>
      <c r="E66" s="150"/>
      <c r="F66" s="36">
        <f>SUM(F55:F65)</f>
        <v>608</v>
      </c>
      <c r="G66" s="31"/>
      <c r="H66" s="36">
        <f>SUM(H55:H65)</f>
        <v>1824</v>
      </c>
      <c r="I66" s="69">
        <f t="shared" si="5"/>
        <v>1216</v>
      </c>
      <c r="J66" s="70">
        <v>0</v>
      </c>
      <c r="K66" s="151">
        <f t="shared" ref="K66" si="9">L48</f>
        <v>0</v>
      </c>
      <c r="L66" s="151"/>
      <c r="M66" s="26"/>
      <c r="N66" s="26"/>
    </row>
    <row r="67" spans="2:14" ht="11" customHeight="1" x14ac:dyDescent="0.45">
      <c r="C67" s="33"/>
      <c r="D67" s="33"/>
      <c r="E67" s="33"/>
      <c r="F67" s="33"/>
      <c r="G67" s="33"/>
      <c r="H67" s="33"/>
      <c r="I67" s="33"/>
      <c r="J67" s="33"/>
      <c r="K67" s="28"/>
    </row>
    <row r="68" spans="2:14" ht="24.5" customHeight="1" x14ac:dyDescent="0.45">
      <c r="G68" s="33"/>
      <c r="H68" s="33"/>
      <c r="I68" s="152"/>
      <c r="J68" s="152"/>
      <c r="K68" s="152"/>
      <c r="L68" s="152"/>
      <c r="M68" s="29"/>
      <c r="N68" s="83"/>
    </row>
    <row r="69" spans="2:14" x14ac:dyDescent="0.45">
      <c r="I69" s="153"/>
      <c r="J69" s="153"/>
      <c r="K69" s="153"/>
      <c r="L69" s="153"/>
    </row>
    <row r="70" spans="2:14" x14ac:dyDescent="0.45">
      <c r="I70" s="152"/>
      <c r="J70" s="152"/>
      <c r="K70" s="152"/>
      <c r="L70" s="152"/>
    </row>
  </sheetData>
  <sheetProtection algorithmName="SHA-512" hashValue="hSsDaV5KH81Gh8/D1iuYIXvfdXSFPz6Mefp99lL1Znwn01BVcZcQxhTHOIWN77jEe2FMmCRgjU8ZvK1khp97ug==" saltValue="2nX/C5PJlpgZ4SlLdZqIhQ==" spinCount="100000" sheet="1" objects="1" scenarios="1" selectLockedCells="1"/>
  <mergeCells count="52">
    <mergeCell ref="K4:K5"/>
    <mergeCell ref="L4:L5"/>
    <mergeCell ref="F11:G11"/>
    <mergeCell ref="H11:I11"/>
    <mergeCell ref="F12:G12"/>
    <mergeCell ref="H12:I12"/>
    <mergeCell ref="F13:G13"/>
    <mergeCell ref="H13:I13"/>
    <mergeCell ref="F14:G14"/>
    <mergeCell ref="H14:I14"/>
    <mergeCell ref="H15:I15"/>
    <mergeCell ref="F16:G16"/>
    <mergeCell ref="B18:F18"/>
    <mergeCell ref="G18:I18"/>
    <mergeCell ref="C31:E31"/>
    <mergeCell ref="G31:H31"/>
    <mergeCell ref="J31:K31"/>
    <mergeCell ref="J18:L18"/>
    <mergeCell ref="J19:L19"/>
    <mergeCell ref="J20:L20"/>
    <mergeCell ref="J21:L21"/>
    <mergeCell ref="J22:L22"/>
    <mergeCell ref="J23:L23"/>
    <mergeCell ref="J24:L24"/>
    <mergeCell ref="J25:L25"/>
    <mergeCell ref="K55:L55"/>
    <mergeCell ref="B34:L34"/>
    <mergeCell ref="B35:F35"/>
    <mergeCell ref="G35:H35"/>
    <mergeCell ref="I35:L35"/>
    <mergeCell ref="C48:E48"/>
    <mergeCell ref="I50:L50"/>
    <mergeCell ref="B52:L52"/>
    <mergeCell ref="B53:F53"/>
    <mergeCell ref="G53:H53"/>
    <mergeCell ref="I53:L53"/>
    <mergeCell ref="K54:L54"/>
    <mergeCell ref="K61:L61"/>
    <mergeCell ref="K62:L62"/>
    <mergeCell ref="K63:L63"/>
    <mergeCell ref="K64:L64"/>
    <mergeCell ref="K65:L65"/>
    <mergeCell ref="K56:L56"/>
    <mergeCell ref="K57:L57"/>
    <mergeCell ref="K58:L58"/>
    <mergeCell ref="K59:L59"/>
    <mergeCell ref="K60:L60"/>
    <mergeCell ref="C66:E66"/>
    <mergeCell ref="K66:L66"/>
    <mergeCell ref="I68:L68"/>
    <mergeCell ref="I69:L69"/>
    <mergeCell ref="I70:L70"/>
  </mergeCells>
  <pageMargins left="0.7" right="0.7" top="0.75" bottom="0.75" header="0.3" footer="0.3"/>
  <pageSetup paperSize="9" scale="54" orientation="landscape" r:id="rId1"/>
  <rowBreaks count="1" manualBreakCount="1">
    <brk id="32"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9500-F7EB-4242-A0F5-08F56DD5C8E5}">
  <dimension ref="B1:N52"/>
  <sheetViews>
    <sheetView topLeftCell="E4" zoomScaleNormal="100" workbookViewId="0">
      <selection activeCell="E7" sqref="E7"/>
    </sheetView>
  </sheetViews>
  <sheetFormatPr defaultRowHeight="14.25" x14ac:dyDescent="0.45"/>
  <cols>
    <col min="1" max="1" width="2.796875" customWidth="1"/>
    <col min="3" max="3" width="31.796875" customWidth="1"/>
    <col min="4" max="4" width="13.06640625" customWidth="1"/>
    <col min="5" max="5" width="17" customWidth="1"/>
    <col min="6" max="6" width="17.53125" customWidth="1"/>
    <col min="7" max="7" width="18.46484375" customWidth="1"/>
    <col min="8" max="8" width="16.73046875" customWidth="1"/>
    <col min="9" max="9" width="32.9296875" customWidth="1"/>
    <col min="10" max="10" width="21.06640625" customWidth="1"/>
    <col min="11" max="11" width="30.265625" customWidth="1"/>
    <col min="12" max="12" width="31.796875" customWidth="1"/>
    <col min="13" max="13" width="11.33203125" customWidth="1"/>
    <col min="14" max="14" width="22.19921875" customWidth="1"/>
  </cols>
  <sheetData>
    <row r="1" spans="2:12" x14ac:dyDescent="0.45">
      <c r="B1" s="56"/>
    </row>
    <row r="2" spans="2:12" x14ac:dyDescent="0.45">
      <c r="B2" s="86" t="s">
        <v>231</v>
      </c>
    </row>
    <row r="3" spans="2:12" ht="9" customHeight="1" thickBot="1" x14ac:dyDescent="0.55000000000000004">
      <c r="B3" s="24"/>
    </row>
    <row r="4" spans="2:12" ht="25.05" customHeight="1" x14ac:dyDescent="0.45">
      <c r="B4" s="53" t="s">
        <v>156</v>
      </c>
      <c r="C4" s="54"/>
      <c r="D4" s="54"/>
      <c r="E4" s="54"/>
      <c r="F4" s="54"/>
      <c r="G4" s="54"/>
      <c r="H4" s="54"/>
      <c r="I4" s="84"/>
      <c r="K4" s="184" t="s">
        <v>180</v>
      </c>
      <c r="L4" s="186">
        <f>L11+L12</f>
        <v>0</v>
      </c>
    </row>
    <row r="5" spans="2:12" ht="46.5" customHeight="1" x14ac:dyDescent="0.45">
      <c r="B5" s="41" t="s">
        <v>237</v>
      </c>
      <c r="C5" s="42" t="s">
        <v>323</v>
      </c>
      <c r="D5" s="42" t="s">
        <v>0</v>
      </c>
      <c r="E5" s="42" t="s">
        <v>165</v>
      </c>
      <c r="F5" s="42" t="s">
        <v>3</v>
      </c>
      <c r="G5" s="42" t="s">
        <v>129</v>
      </c>
      <c r="H5" s="42" t="s">
        <v>4</v>
      </c>
      <c r="I5" s="42" t="s">
        <v>2</v>
      </c>
      <c r="K5" s="185"/>
      <c r="L5" s="187"/>
    </row>
    <row r="6" spans="2:12" x14ac:dyDescent="0.45">
      <c r="B6" s="34" t="s">
        <v>238</v>
      </c>
      <c r="C6" s="21" t="s">
        <v>1</v>
      </c>
      <c r="D6" s="68">
        <v>1</v>
      </c>
      <c r="E6" s="126">
        <v>0</v>
      </c>
      <c r="F6" s="68">
        <v>7.5</v>
      </c>
      <c r="G6" s="62">
        <f>D6*E6*F6</f>
        <v>0</v>
      </c>
      <c r="H6" s="68">
        <v>3</v>
      </c>
      <c r="I6" s="62">
        <f>G6*H6</f>
        <v>0</v>
      </c>
      <c r="K6" s="90"/>
      <c r="L6" s="91"/>
    </row>
    <row r="7" spans="2:12" ht="28.5" x14ac:dyDescent="0.45">
      <c r="B7" s="34" t="s">
        <v>239</v>
      </c>
      <c r="C7" s="21" t="s">
        <v>154</v>
      </c>
      <c r="D7" s="68">
        <v>1</v>
      </c>
      <c r="E7" s="126">
        <v>0</v>
      </c>
      <c r="F7" s="68">
        <v>7.5</v>
      </c>
      <c r="G7" s="62">
        <f>D7*E7*F7</f>
        <v>0</v>
      </c>
      <c r="H7" s="68">
        <v>3</v>
      </c>
      <c r="I7" s="62">
        <f>G7*H7</f>
        <v>0</v>
      </c>
      <c r="K7" s="92" t="s">
        <v>449</v>
      </c>
      <c r="L7" s="91">
        <f>H15</f>
        <v>0</v>
      </c>
    </row>
    <row r="8" spans="2:12" ht="14.65" thickBot="1" x14ac:dyDescent="0.5">
      <c r="B8" s="31" t="s">
        <v>237</v>
      </c>
      <c r="C8" s="55" t="s">
        <v>159</v>
      </c>
      <c r="D8" s="55"/>
      <c r="E8" s="55"/>
      <c r="F8" s="55"/>
      <c r="G8" s="55"/>
      <c r="H8" s="55"/>
      <c r="I8" s="85">
        <f>SUM(I6:I7)</f>
        <v>0</v>
      </c>
      <c r="K8" s="90" t="s">
        <v>450</v>
      </c>
      <c r="L8" s="91">
        <f>I25</f>
        <v>0</v>
      </c>
    </row>
    <row r="9" spans="2:12" x14ac:dyDescent="0.45">
      <c r="B9" s="25"/>
      <c r="C9" s="116"/>
      <c r="D9" s="19"/>
      <c r="E9" s="19"/>
      <c r="F9" s="19"/>
      <c r="G9" s="19"/>
      <c r="H9" s="19"/>
      <c r="I9" s="113"/>
      <c r="K9" s="90" t="s">
        <v>451</v>
      </c>
      <c r="L9" s="91">
        <f>L36</f>
        <v>0</v>
      </c>
    </row>
    <row r="10" spans="2:12" ht="13.5" customHeight="1" x14ac:dyDescent="0.45">
      <c r="B10" s="117"/>
      <c r="C10" s="99" t="s">
        <v>324</v>
      </c>
      <c r="D10" s="118"/>
      <c r="E10" s="118"/>
      <c r="F10" s="118"/>
      <c r="G10" s="118"/>
      <c r="H10" s="118"/>
      <c r="I10" s="119"/>
      <c r="K10" s="90" t="s">
        <v>452</v>
      </c>
      <c r="L10" s="91">
        <f>K48</f>
        <v>0</v>
      </c>
    </row>
    <row r="11" spans="2:12" ht="13.5" customHeight="1" x14ac:dyDescent="0.45">
      <c r="B11" s="98" t="s">
        <v>233</v>
      </c>
      <c r="D11" s="100"/>
      <c r="E11" s="104" t="s">
        <v>308</v>
      </c>
      <c r="F11" s="188" t="s">
        <v>309</v>
      </c>
      <c r="G11" s="188"/>
      <c r="H11" s="189" t="s">
        <v>311</v>
      </c>
      <c r="I11" s="190"/>
      <c r="J11" s="96"/>
      <c r="K11" s="90" t="s">
        <v>180</v>
      </c>
      <c r="L11" s="91">
        <f>L7+L8+L9+L10</f>
        <v>0</v>
      </c>
    </row>
    <row r="12" spans="2:12" ht="13.5" customHeight="1" x14ac:dyDescent="0.45">
      <c r="B12" s="98" t="s">
        <v>234</v>
      </c>
      <c r="C12" s="101" t="s">
        <v>305</v>
      </c>
      <c r="D12" s="103">
        <v>1</v>
      </c>
      <c r="E12" s="124">
        <v>0</v>
      </c>
      <c r="F12" s="191">
        <v>6</v>
      </c>
      <c r="G12" s="192"/>
      <c r="H12" s="193">
        <f>E12*F12</f>
        <v>0</v>
      </c>
      <c r="I12" s="194"/>
      <c r="J12" s="96"/>
      <c r="K12" s="122" t="s">
        <v>327</v>
      </c>
      <c r="L12" s="120">
        <f>L11*0.05</f>
        <v>0</v>
      </c>
    </row>
    <row r="13" spans="2:12" ht="13.5" customHeight="1" x14ac:dyDescent="0.45">
      <c r="B13" s="98" t="s">
        <v>235</v>
      </c>
      <c r="C13" s="101" t="s">
        <v>306</v>
      </c>
      <c r="D13" s="103">
        <v>1</v>
      </c>
      <c r="E13" s="124">
        <v>0</v>
      </c>
      <c r="F13" s="191">
        <v>6</v>
      </c>
      <c r="G13" s="192"/>
      <c r="H13" s="193">
        <f>E13*F13</f>
        <v>0</v>
      </c>
      <c r="I13" s="194"/>
      <c r="J13" s="96"/>
      <c r="K13" s="90" t="s">
        <v>194</v>
      </c>
      <c r="L13" s="91">
        <f>L11+L12*0.15</f>
        <v>0</v>
      </c>
    </row>
    <row r="14" spans="2:12" ht="13.5" customHeight="1" x14ac:dyDescent="0.45">
      <c r="B14" s="98" t="s">
        <v>236</v>
      </c>
      <c r="C14" s="101" t="s">
        <v>307</v>
      </c>
      <c r="D14" s="103">
        <v>1</v>
      </c>
      <c r="E14" s="124">
        <v>0</v>
      </c>
      <c r="F14" s="191">
        <v>6</v>
      </c>
      <c r="G14" s="192"/>
      <c r="H14" s="193">
        <f>E14*F14</f>
        <v>0</v>
      </c>
      <c r="I14" s="194"/>
      <c r="J14" s="96"/>
      <c r="K14" s="90" t="s">
        <v>197</v>
      </c>
      <c r="L14" s="91">
        <f>L11+L12+L13</f>
        <v>0</v>
      </c>
    </row>
    <row r="15" spans="2:12" ht="13.5" customHeight="1" x14ac:dyDescent="0.45">
      <c r="B15" s="98" t="s">
        <v>233</v>
      </c>
      <c r="C15" s="99" t="s">
        <v>310</v>
      </c>
      <c r="D15" s="100"/>
      <c r="E15" s="102">
        <f>E12+E13+E14</f>
        <v>0</v>
      </c>
      <c r="H15" s="195">
        <f>H12+H13+H14</f>
        <v>0</v>
      </c>
      <c r="I15" s="196"/>
      <c r="J15" s="96"/>
      <c r="K15" s="121"/>
      <c r="L15" s="112"/>
    </row>
    <row r="16" spans="2:12" ht="14.65" thickBot="1" x14ac:dyDescent="0.5">
      <c r="B16" s="96"/>
      <c r="C16" s="97"/>
      <c r="D16" s="96"/>
      <c r="E16" s="96"/>
      <c r="F16" s="182"/>
      <c r="G16" s="183"/>
      <c r="H16" s="96"/>
      <c r="I16" s="96"/>
      <c r="J16" s="96"/>
      <c r="K16" s="121"/>
      <c r="L16" s="112"/>
    </row>
    <row r="17" spans="2:14" ht="22.05" customHeight="1" thickBot="1" x14ac:dyDescent="0.5">
      <c r="B17" s="89" t="s">
        <v>173</v>
      </c>
      <c r="C17" s="89"/>
      <c r="D17" s="89"/>
      <c r="E17" s="89"/>
      <c r="F17" s="89"/>
      <c r="G17" s="89"/>
      <c r="H17" s="89"/>
      <c r="I17" s="107"/>
      <c r="J17" s="140" t="s">
        <v>440</v>
      </c>
      <c r="K17" s="141"/>
      <c r="L17" s="142"/>
      <c r="M17" s="109"/>
    </row>
    <row r="18" spans="2:14" ht="44" customHeight="1" x14ac:dyDescent="0.45">
      <c r="B18" s="158" t="s">
        <v>232</v>
      </c>
      <c r="C18" s="159"/>
      <c r="D18" s="159"/>
      <c r="E18" s="159"/>
      <c r="F18" s="160"/>
      <c r="G18" s="170" t="s">
        <v>158</v>
      </c>
      <c r="H18" s="164"/>
      <c r="I18" s="164"/>
      <c r="J18" s="175"/>
      <c r="K18" s="176"/>
      <c r="L18" s="177"/>
      <c r="M18" s="88"/>
    </row>
    <row r="19" spans="2:14" ht="71.25" x14ac:dyDescent="0.45">
      <c r="B19" s="41" t="s">
        <v>240</v>
      </c>
      <c r="C19" s="42" t="s">
        <v>380</v>
      </c>
      <c r="D19" s="42" t="s">
        <v>127</v>
      </c>
      <c r="E19" s="42" t="s">
        <v>139</v>
      </c>
      <c r="F19" s="106" t="s">
        <v>126</v>
      </c>
      <c r="G19" s="44" t="s">
        <v>328</v>
      </c>
      <c r="H19" s="105" t="s">
        <v>128</v>
      </c>
      <c r="I19" s="108" t="s">
        <v>171</v>
      </c>
      <c r="J19" s="178"/>
      <c r="K19" s="179"/>
      <c r="L19" s="180"/>
      <c r="M19" s="110"/>
    </row>
    <row r="20" spans="2:14" x14ac:dyDescent="0.45">
      <c r="B20" s="34" t="s">
        <v>241</v>
      </c>
      <c r="C20" s="20" t="s">
        <v>78</v>
      </c>
      <c r="D20" s="20" t="s">
        <v>79</v>
      </c>
      <c r="E20" s="20" t="s">
        <v>80</v>
      </c>
      <c r="F20" s="35">
        <v>101</v>
      </c>
      <c r="G20" s="146">
        <f>I8*F20</f>
        <v>0</v>
      </c>
      <c r="H20" s="57">
        <v>2</v>
      </c>
      <c r="I20" s="76">
        <f>G20</f>
        <v>0</v>
      </c>
      <c r="J20" s="178"/>
      <c r="K20" s="179"/>
      <c r="L20" s="180"/>
      <c r="M20" s="111"/>
    </row>
    <row r="21" spans="2:14" x14ac:dyDescent="0.45">
      <c r="B21" s="34" t="s">
        <v>242</v>
      </c>
      <c r="C21" s="20" t="s">
        <v>82</v>
      </c>
      <c r="D21" s="20" t="s">
        <v>83</v>
      </c>
      <c r="E21" s="20" t="s">
        <v>48</v>
      </c>
      <c r="F21" s="35">
        <v>104</v>
      </c>
      <c r="G21" s="146">
        <f>I8*F21</f>
        <v>0</v>
      </c>
      <c r="H21" s="58">
        <v>2</v>
      </c>
      <c r="I21" s="76">
        <f t="shared" ref="I21:I24" si="0">G21</f>
        <v>0</v>
      </c>
      <c r="J21" s="178"/>
      <c r="K21" s="179"/>
      <c r="L21" s="180"/>
      <c r="M21" s="111"/>
    </row>
    <row r="22" spans="2:14" x14ac:dyDescent="0.45">
      <c r="B22" s="34" t="s">
        <v>243</v>
      </c>
      <c r="C22" s="20" t="s">
        <v>84</v>
      </c>
      <c r="D22" s="20" t="s">
        <v>85</v>
      </c>
      <c r="E22" s="20" t="s">
        <v>12</v>
      </c>
      <c r="F22" s="35">
        <v>89</v>
      </c>
      <c r="G22" s="146">
        <f>I8*F22</f>
        <v>0</v>
      </c>
      <c r="H22" s="58">
        <v>2</v>
      </c>
      <c r="I22" s="76">
        <f t="shared" si="0"/>
        <v>0</v>
      </c>
      <c r="J22" s="178"/>
      <c r="K22" s="179"/>
      <c r="L22" s="180"/>
      <c r="M22" s="111"/>
    </row>
    <row r="23" spans="2:14" x14ac:dyDescent="0.45">
      <c r="B23" s="34" t="s">
        <v>244</v>
      </c>
      <c r="C23" s="20" t="s">
        <v>86</v>
      </c>
      <c r="D23" s="20" t="s">
        <v>87</v>
      </c>
      <c r="E23" s="20" t="s">
        <v>48</v>
      </c>
      <c r="F23" s="35">
        <v>123</v>
      </c>
      <c r="G23" s="146">
        <f>I8*F23</f>
        <v>0</v>
      </c>
      <c r="H23" s="58">
        <v>2</v>
      </c>
      <c r="I23" s="76">
        <f t="shared" si="0"/>
        <v>0</v>
      </c>
      <c r="J23" s="178"/>
      <c r="K23" s="179"/>
      <c r="L23" s="180"/>
      <c r="M23" s="111"/>
    </row>
    <row r="24" spans="2:14" x14ac:dyDescent="0.45">
      <c r="B24" s="34" t="s">
        <v>245</v>
      </c>
      <c r="C24" s="20" t="s">
        <v>88</v>
      </c>
      <c r="D24" s="20" t="s">
        <v>89</v>
      </c>
      <c r="E24" s="20" t="s">
        <v>12</v>
      </c>
      <c r="F24" s="35">
        <v>59</v>
      </c>
      <c r="G24" s="146">
        <f>I8*F24</f>
        <v>0</v>
      </c>
      <c r="H24" s="58">
        <v>2</v>
      </c>
      <c r="I24" s="76">
        <f t="shared" si="0"/>
        <v>0</v>
      </c>
      <c r="J24" s="178"/>
      <c r="K24" s="179"/>
      <c r="L24" s="180"/>
      <c r="M24" s="111"/>
    </row>
    <row r="25" spans="2:14" ht="14.65" thickBot="1" x14ac:dyDescent="0.5">
      <c r="B25" s="31" t="s">
        <v>240</v>
      </c>
      <c r="C25" s="171" t="s">
        <v>167</v>
      </c>
      <c r="D25" s="172"/>
      <c r="E25" s="173"/>
      <c r="F25" s="39">
        <f>SUM(F20:F24)</f>
        <v>476</v>
      </c>
      <c r="G25" s="174" t="s">
        <v>157</v>
      </c>
      <c r="H25" s="173"/>
      <c r="I25" s="72">
        <f>SUM(I20:I24)</f>
        <v>0</v>
      </c>
      <c r="J25" s="237"/>
      <c r="K25" s="238"/>
      <c r="L25" s="239"/>
      <c r="M25" s="26"/>
      <c r="N25" s="26"/>
    </row>
    <row r="26" spans="2:14" ht="15" customHeight="1" x14ac:dyDescent="0.45">
      <c r="B26" s="25"/>
      <c r="C26" s="27"/>
      <c r="D26" s="27"/>
      <c r="E26" s="27"/>
      <c r="F26" s="25"/>
      <c r="G26" s="19"/>
      <c r="H26" s="19"/>
      <c r="I26" s="26"/>
      <c r="M26" s="79"/>
    </row>
    <row r="27" spans="2:14" ht="14.65" thickBot="1" x14ac:dyDescent="0.5">
      <c r="M27" s="79"/>
    </row>
    <row r="28" spans="2:14" ht="21.5" customHeight="1" x14ac:dyDescent="0.45">
      <c r="B28" s="156" t="s">
        <v>148</v>
      </c>
      <c r="C28" s="157"/>
      <c r="D28" s="157"/>
      <c r="E28" s="157"/>
      <c r="F28" s="157"/>
      <c r="G28" s="157"/>
      <c r="H28" s="157"/>
      <c r="I28" s="157"/>
      <c r="J28" s="157"/>
      <c r="K28" s="157"/>
      <c r="L28" s="157"/>
      <c r="M28" s="80"/>
    </row>
    <row r="29" spans="2:14" ht="61.5" customHeight="1" x14ac:dyDescent="0.45">
      <c r="B29" s="158" t="s">
        <v>232</v>
      </c>
      <c r="C29" s="159"/>
      <c r="D29" s="159"/>
      <c r="E29" s="159"/>
      <c r="F29" s="160"/>
      <c r="G29" s="181" t="s">
        <v>168</v>
      </c>
      <c r="H29" s="159"/>
      <c r="I29" s="163" t="s">
        <v>179</v>
      </c>
      <c r="J29" s="164"/>
      <c r="K29" s="164"/>
      <c r="L29" s="165"/>
      <c r="M29" s="77"/>
    </row>
    <row r="30" spans="2:14" ht="71.25" x14ac:dyDescent="0.45">
      <c r="B30" s="41" t="s">
        <v>246</v>
      </c>
      <c r="C30" s="42" t="s">
        <v>380</v>
      </c>
      <c r="D30" s="42" t="s">
        <v>125</v>
      </c>
      <c r="E30" s="42" t="s">
        <v>172</v>
      </c>
      <c r="F30" s="46" t="s">
        <v>126</v>
      </c>
      <c r="G30" s="47" t="s">
        <v>166</v>
      </c>
      <c r="H30" s="48" t="s">
        <v>169</v>
      </c>
      <c r="I30" s="49" t="s">
        <v>312</v>
      </c>
      <c r="J30" s="42" t="s">
        <v>176</v>
      </c>
      <c r="K30" s="45" t="s">
        <v>170</v>
      </c>
      <c r="L30" s="114" t="s">
        <v>199</v>
      </c>
      <c r="M30" s="87"/>
    </row>
    <row r="31" spans="2:14" x14ac:dyDescent="0.45">
      <c r="B31" s="66" t="s">
        <v>247</v>
      </c>
      <c r="C31" s="52" t="s">
        <v>78</v>
      </c>
      <c r="D31" s="52" t="s">
        <v>79</v>
      </c>
      <c r="E31" s="52" t="s">
        <v>80</v>
      </c>
      <c r="F31" s="67">
        <v>101</v>
      </c>
      <c r="G31" s="64">
        <v>3</v>
      </c>
      <c r="H31" s="65">
        <f>F31*G31</f>
        <v>303</v>
      </c>
      <c r="I31" s="64">
        <f>F31*2</f>
        <v>202</v>
      </c>
      <c r="J31" s="127">
        <v>0</v>
      </c>
      <c r="K31" s="62">
        <v>4.95</v>
      </c>
      <c r="L31" s="71">
        <f>J31*K31</f>
        <v>0</v>
      </c>
      <c r="M31" s="81"/>
    </row>
    <row r="32" spans="2:14" x14ac:dyDescent="0.45">
      <c r="B32" s="66" t="s">
        <v>248</v>
      </c>
      <c r="C32" s="52" t="s">
        <v>82</v>
      </c>
      <c r="D32" s="52" t="s">
        <v>83</v>
      </c>
      <c r="E32" s="52" t="s">
        <v>48</v>
      </c>
      <c r="F32" s="67">
        <v>104</v>
      </c>
      <c r="G32" s="64">
        <v>3</v>
      </c>
      <c r="H32" s="65">
        <f t="shared" ref="H32:H35" si="1">F32*G32</f>
        <v>312</v>
      </c>
      <c r="I32" s="64">
        <f t="shared" ref="I32:I35" si="2">F32*2</f>
        <v>208</v>
      </c>
      <c r="J32" s="127">
        <v>0</v>
      </c>
      <c r="K32" s="62">
        <v>4.95</v>
      </c>
      <c r="L32" s="71">
        <f t="shared" ref="L32:L35" si="3">I32*J32*K32</f>
        <v>0</v>
      </c>
      <c r="M32" s="81"/>
    </row>
    <row r="33" spans="2:14" x14ac:dyDescent="0.45">
      <c r="B33" s="66" t="s">
        <v>249</v>
      </c>
      <c r="C33" s="52" t="s">
        <v>84</v>
      </c>
      <c r="D33" s="52" t="s">
        <v>85</v>
      </c>
      <c r="E33" s="52" t="s">
        <v>12</v>
      </c>
      <c r="F33" s="67">
        <v>89</v>
      </c>
      <c r="G33" s="64">
        <v>3</v>
      </c>
      <c r="H33" s="65">
        <f t="shared" si="1"/>
        <v>267</v>
      </c>
      <c r="I33" s="64">
        <f t="shared" si="2"/>
        <v>178</v>
      </c>
      <c r="J33" s="127">
        <v>0</v>
      </c>
      <c r="K33" s="62">
        <v>4.95</v>
      </c>
      <c r="L33" s="71">
        <f t="shared" si="3"/>
        <v>0</v>
      </c>
      <c r="M33" s="81"/>
    </row>
    <row r="34" spans="2:14" x14ac:dyDescent="0.45">
      <c r="B34" s="66" t="s">
        <v>250</v>
      </c>
      <c r="C34" s="52" t="s">
        <v>86</v>
      </c>
      <c r="D34" s="52" t="s">
        <v>87</v>
      </c>
      <c r="E34" s="52" t="s">
        <v>48</v>
      </c>
      <c r="F34" s="67">
        <v>123</v>
      </c>
      <c r="G34" s="64">
        <v>3</v>
      </c>
      <c r="H34" s="65">
        <f t="shared" si="1"/>
        <v>369</v>
      </c>
      <c r="I34" s="64">
        <f t="shared" si="2"/>
        <v>246</v>
      </c>
      <c r="J34" s="127">
        <v>0</v>
      </c>
      <c r="K34" s="62">
        <v>4.95</v>
      </c>
      <c r="L34" s="71">
        <f t="shared" si="3"/>
        <v>0</v>
      </c>
      <c r="M34" s="81"/>
    </row>
    <row r="35" spans="2:14" x14ac:dyDescent="0.45">
      <c r="B35" s="66" t="s">
        <v>251</v>
      </c>
      <c r="C35" s="52" t="s">
        <v>88</v>
      </c>
      <c r="D35" s="52" t="s">
        <v>89</v>
      </c>
      <c r="E35" s="52" t="s">
        <v>12</v>
      </c>
      <c r="F35" s="67">
        <v>59</v>
      </c>
      <c r="G35" s="64">
        <v>3</v>
      </c>
      <c r="H35" s="65">
        <f t="shared" si="1"/>
        <v>177</v>
      </c>
      <c r="I35" s="64">
        <f t="shared" si="2"/>
        <v>118</v>
      </c>
      <c r="J35" s="127">
        <v>0</v>
      </c>
      <c r="K35" s="62">
        <v>4.95</v>
      </c>
      <c r="L35" s="71">
        <f t="shared" si="3"/>
        <v>0</v>
      </c>
      <c r="M35" s="81"/>
    </row>
    <row r="36" spans="2:14" ht="14.65" thickBot="1" x14ac:dyDescent="0.5">
      <c r="B36" s="31" t="s">
        <v>246</v>
      </c>
      <c r="C36" s="148"/>
      <c r="D36" s="149"/>
      <c r="E36" s="150"/>
      <c r="F36" s="36">
        <f>SUM(F31:F35)</f>
        <v>476</v>
      </c>
      <c r="G36" s="73"/>
      <c r="H36" s="74">
        <f>SUM(H31:H35)</f>
        <v>1428</v>
      </c>
      <c r="I36" s="75">
        <f>F36*2</f>
        <v>952</v>
      </c>
      <c r="J36" s="115">
        <f>J31+J32+J33+J34+J35</f>
        <v>0</v>
      </c>
      <c r="K36" s="63">
        <v>4.95</v>
      </c>
      <c r="L36" s="72">
        <f>SUM(L31:L35)</f>
        <v>0</v>
      </c>
      <c r="M36" s="78"/>
      <c r="N36" s="26"/>
    </row>
    <row r="37" spans="2:14" ht="11" customHeight="1" x14ac:dyDescent="0.45">
      <c r="C37" s="33"/>
      <c r="D37" s="33"/>
      <c r="E37" s="33"/>
      <c r="F37" s="33"/>
      <c r="G37" s="33"/>
      <c r="H37" s="33"/>
      <c r="I37" s="33"/>
      <c r="J37" s="33"/>
      <c r="K37" s="28"/>
      <c r="M37" s="79"/>
    </row>
    <row r="38" spans="2:14" ht="24.5" customHeight="1" x14ac:dyDescent="0.45">
      <c r="G38" s="33"/>
      <c r="H38" s="33"/>
      <c r="I38" s="168" t="s">
        <v>175</v>
      </c>
      <c r="J38" s="168"/>
      <c r="K38" s="168"/>
      <c r="L38" s="169"/>
      <c r="M38" s="82"/>
      <c r="N38" s="33"/>
    </row>
    <row r="39" spans="2:14" ht="14.65" thickBot="1" x14ac:dyDescent="0.5">
      <c r="M39" s="79"/>
    </row>
    <row r="40" spans="2:14" ht="21.5" customHeight="1" x14ac:dyDescent="0.45">
      <c r="B40" s="156" t="s">
        <v>174</v>
      </c>
      <c r="C40" s="157"/>
      <c r="D40" s="157"/>
      <c r="E40" s="157"/>
      <c r="F40" s="157"/>
      <c r="G40" s="157"/>
      <c r="H40" s="157"/>
      <c r="I40" s="157"/>
      <c r="J40" s="157"/>
      <c r="K40" s="157"/>
      <c r="L40" s="157"/>
      <c r="M40" s="80"/>
    </row>
    <row r="41" spans="2:14" ht="58.5" customHeight="1" x14ac:dyDescent="0.45">
      <c r="B41" s="158" t="s">
        <v>232</v>
      </c>
      <c r="C41" s="159"/>
      <c r="D41" s="159"/>
      <c r="E41" s="159"/>
      <c r="F41" s="160"/>
      <c r="G41" s="161" t="s">
        <v>168</v>
      </c>
      <c r="H41" s="162"/>
      <c r="I41" s="163" t="s">
        <v>178</v>
      </c>
      <c r="J41" s="164"/>
      <c r="K41" s="164"/>
      <c r="L41" s="165"/>
      <c r="M41" s="77"/>
    </row>
    <row r="42" spans="2:14" ht="42.75" x14ac:dyDescent="0.45">
      <c r="B42" s="41" t="s">
        <v>381</v>
      </c>
      <c r="C42" s="42" t="s">
        <v>380</v>
      </c>
      <c r="D42" s="42" t="s">
        <v>125</v>
      </c>
      <c r="E42" s="42" t="s">
        <v>172</v>
      </c>
      <c r="F42" s="46" t="s">
        <v>126</v>
      </c>
      <c r="G42" s="47" t="s">
        <v>166</v>
      </c>
      <c r="H42" s="48" t="s">
        <v>169</v>
      </c>
      <c r="I42" s="42" t="s">
        <v>177</v>
      </c>
      <c r="J42" s="42" t="s">
        <v>387</v>
      </c>
      <c r="K42" s="166" t="s">
        <v>322</v>
      </c>
      <c r="L42" s="167"/>
      <c r="M42" s="87"/>
    </row>
    <row r="43" spans="2:14" x14ac:dyDescent="0.45">
      <c r="B43" s="34" t="s">
        <v>382</v>
      </c>
      <c r="C43" s="20" t="s">
        <v>78</v>
      </c>
      <c r="D43" s="20" t="s">
        <v>79</v>
      </c>
      <c r="E43" s="20" t="s">
        <v>80</v>
      </c>
      <c r="F43" s="30">
        <v>101</v>
      </c>
      <c r="G43" s="50">
        <v>3</v>
      </c>
      <c r="H43" s="51">
        <f>F43*G43</f>
        <v>303</v>
      </c>
      <c r="I43" s="68">
        <f t="shared" ref="I43:I48" si="4">F43*2</f>
        <v>202</v>
      </c>
      <c r="J43" s="129">
        <v>0</v>
      </c>
      <c r="K43" s="154">
        <f>J43*I43*2</f>
        <v>0</v>
      </c>
      <c r="L43" s="155"/>
      <c r="M43" s="81"/>
    </row>
    <row r="44" spans="2:14" x14ac:dyDescent="0.45">
      <c r="B44" s="34" t="s">
        <v>383</v>
      </c>
      <c r="C44" s="20" t="s">
        <v>82</v>
      </c>
      <c r="D44" s="20" t="s">
        <v>83</v>
      </c>
      <c r="E44" s="20" t="s">
        <v>48</v>
      </c>
      <c r="F44" s="30">
        <v>104</v>
      </c>
      <c r="G44" s="50">
        <v>3</v>
      </c>
      <c r="H44" s="51">
        <f t="shared" ref="H44:H47" si="5">F44*G44</f>
        <v>312</v>
      </c>
      <c r="I44" s="68">
        <f t="shared" si="4"/>
        <v>208</v>
      </c>
      <c r="J44" s="129">
        <v>0</v>
      </c>
      <c r="K44" s="154">
        <f t="shared" ref="K44:K47" si="6">J44*I44*2</f>
        <v>0</v>
      </c>
      <c r="L44" s="155"/>
      <c r="M44" s="81"/>
    </row>
    <row r="45" spans="2:14" x14ac:dyDescent="0.45">
      <c r="B45" s="34" t="s">
        <v>384</v>
      </c>
      <c r="C45" s="20" t="s">
        <v>84</v>
      </c>
      <c r="D45" s="20" t="s">
        <v>85</v>
      </c>
      <c r="E45" s="20" t="s">
        <v>12</v>
      </c>
      <c r="F45" s="30">
        <v>89</v>
      </c>
      <c r="G45" s="50">
        <v>3</v>
      </c>
      <c r="H45" s="51">
        <f t="shared" si="5"/>
        <v>267</v>
      </c>
      <c r="I45" s="68">
        <f t="shared" si="4"/>
        <v>178</v>
      </c>
      <c r="J45" s="129">
        <v>0</v>
      </c>
      <c r="K45" s="154">
        <f t="shared" si="6"/>
        <v>0</v>
      </c>
      <c r="L45" s="155"/>
      <c r="M45" s="81"/>
    </row>
    <row r="46" spans="2:14" x14ac:dyDescent="0.45">
      <c r="B46" s="34" t="s">
        <v>385</v>
      </c>
      <c r="C46" s="20" t="s">
        <v>86</v>
      </c>
      <c r="D46" s="20" t="s">
        <v>87</v>
      </c>
      <c r="E46" s="20" t="s">
        <v>48</v>
      </c>
      <c r="F46" s="30">
        <v>123</v>
      </c>
      <c r="G46" s="50">
        <v>3</v>
      </c>
      <c r="H46" s="51">
        <f t="shared" si="5"/>
        <v>369</v>
      </c>
      <c r="I46" s="68">
        <f t="shared" si="4"/>
        <v>246</v>
      </c>
      <c r="J46" s="129">
        <v>0</v>
      </c>
      <c r="K46" s="154">
        <f t="shared" si="6"/>
        <v>0</v>
      </c>
      <c r="L46" s="155"/>
      <c r="M46" s="81"/>
    </row>
    <row r="47" spans="2:14" x14ac:dyDescent="0.45">
      <c r="B47" s="34" t="s">
        <v>386</v>
      </c>
      <c r="C47" s="20" t="s">
        <v>88</v>
      </c>
      <c r="D47" s="20" t="s">
        <v>89</v>
      </c>
      <c r="E47" s="20" t="s">
        <v>12</v>
      </c>
      <c r="F47" s="30">
        <v>59</v>
      </c>
      <c r="G47" s="50">
        <v>3</v>
      </c>
      <c r="H47" s="51">
        <f t="shared" si="5"/>
        <v>177</v>
      </c>
      <c r="I47" s="68">
        <f t="shared" si="4"/>
        <v>118</v>
      </c>
      <c r="J47" s="129">
        <v>0</v>
      </c>
      <c r="K47" s="154">
        <f t="shared" si="6"/>
        <v>0</v>
      </c>
      <c r="L47" s="155"/>
      <c r="M47" s="81"/>
    </row>
    <row r="48" spans="2:14" ht="14.65" thickBot="1" x14ac:dyDescent="0.5">
      <c r="B48" s="31" t="s">
        <v>381</v>
      </c>
      <c r="C48" s="148"/>
      <c r="D48" s="149"/>
      <c r="E48" s="150"/>
      <c r="F48" s="36">
        <f>SUM(F43:F47)</f>
        <v>476</v>
      </c>
      <c r="G48" s="31"/>
      <c r="H48" s="36">
        <f>SUM(H43:H47)</f>
        <v>1428</v>
      </c>
      <c r="I48" s="69">
        <f t="shared" si="4"/>
        <v>952</v>
      </c>
      <c r="J48" s="70">
        <f>J43+J44+J45+J46+J47</f>
        <v>0</v>
      </c>
      <c r="K48" s="151">
        <f t="shared" ref="K48" si="7">L36</f>
        <v>0</v>
      </c>
      <c r="L48" s="151"/>
      <c r="M48" s="26"/>
      <c r="N48" s="26"/>
    </row>
    <row r="49" spans="3:14" ht="11" customHeight="1" x14ac:dyDescent="0.45">
      <c r="C49" s="33"/>
      <c r="D49" s="33"/>
      <c r="E49" s="33"/>
      <c r="F49" s="33"/>
      <c r="G49" s="33"/>
      <c r="H49" s="33"/>
      <c r="I49" s="33"/>
      <c r="J49" s="33"/>
      <c r="K49" s="28"/>
    </row>
    <row r="50" spans="3:14" ht="24.5" customHeight="1" x14ac:dyDescent="0.45">
      <c r="G50" s="33"/>
      <c r="H50" s="33"/>
      <c r="I50" s="152"/>
      <c r="J50" s="152"/>
      <c r="K50" s="152"/>
      <c r="L50" s="152"/>
      <c r="M50" s="29"/>
      <c r="N50" s="83"/>
    </row>
    <row r="51" spans="3:14" x14ac:dyDescent="0.45">
      <c r="I51" s="153"/>
      <c r="J51" s="153"/>
      <c r="K51" s="153"/>
      <c r="L51" s="153"/>
    </row>
    <row r="52" spans="3:14" x14ac:dyDescent="0.45">
      <c r="I52" s="152"/>
      <c r="J52" s="152"/>
      <c r="K52" s="152"/>
      <c r="L52" s="152"/>
    </row>
  </sheetData>
  <sheetProtection algorithmName="SHA-512" hashValue="4VF8AOFWjEOGSIINVQJXYWDDYhZo3q98LUrHCvMDz0PPB10iUL1CnGykn4whP0LiB816108K4h56zvEBtR98pA==" saltValue="XYWiT9jHbkyoyR2alL/r+w==" spinCount="100000" sheet="1" objects="1" scenarios="1" selectLockedCells="1"/>
  <mergeCells count="45">
    <mergeCell ref="B28:L28"/>
    <mergeCell ref="B29:F29"/>
    <mergeCell ref="G29:H29"/>
    <mergeCell ref="F16:G16"/>
    <mergeCell ref="K4:K5"/>
    <mergeCell ref="L4:L5"/>
    <mergeCell ref="F11:G11"/>
    <mergeCell ref="H11:I11"/>
    <mergeCell ref="F12:G12"/>
    <mergeCell ref="H12:I12"/>
    <mergeCell ref="F13:G13"/>
    <mergeCell ref="H13:I13"/>
    <mergeCell ref="F14:G14"/>
    <mergeCell ref="H14:I14"/>
    <mergeCell ref="H15:I15"/>
    <mergeCell ref="B18:F18"/>
    <mergeCell ref="G18:I18"/>
    <mergeCell ref="C25:E25"/>
    <mergeCell ref="G25:H25"/>
    <mergeCell ref="J18:L18"/>
    <mergeCell ref="J19:L19"/>
    <mergeCell ref="J20:L20"/>
    <mergeCell ref="J21:L21"/>
    <mergeCell ref="J22:L22"/>
    <mergeCell ref="J23:L23"/>
    <mergeCell ref="J24:L24"/>
    <mergeCell ref="J25:L25"/>
    <mergeCell ref="I29:L29"/>
    <mergeCell ref="C36:E36"/>
    <mergeCell ref="K44:L44"/>
    <mergeCell ref="K45:L45"/>
    <mergeCell ref="K46:L46"/>
    <mergeCell ref="I38:L38"/>
    <mergeCell ref="K47:L47"/>
    <mergeCell ref="B40:L40"/>
    <mergeCell ref="B41:F41"/>
    <mergeCell ref="G41:H41"/>
    <mergeCell ref="I41:L41"/>
    <mergeCell ref="K42:L42"/>
    <mergeCell ref="K43:L43"/>
    <mergeCell ref="C48:E48"/>
    <mergeCell ref="K48:L48"/>
    <mergeCell ref="I50:L50"/>
    <mergeCell ref="I51:L51"/>
    <mergeCell ref="I52:L52"/>
  </mergeCells>
  <pageMargins left="0.7" right="0.7" top="0.75" bottom="0.75" header="0.3" footer="0.3"/>
  <pageSetup paperSize="9" scale="54" orientation="landscape" r:id="rId1"/>
  <rowBreaks count="1" manualBreakCount="1">
    <brk id="26"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8765E-AD47-430B-929E-FFD4879CD506}">
  <dimension ref="B1:N46"/>
  <sheetViews>
    <sheetView tabSelected="1" zoomScaleNormal="100" workbookViewId="0">
      <selection activeCell="E13" sqref="E13"/>
    </sheetView>
  </sheetViews>
  <sheetFormatPr defaultRowHeight="14.25" x14ac:dyDescent="0.45"/>
  <cols>
    <col min="1" max="1" width="2.796875" customWidth="1"/>
    <col min="3" max="3" width="31.796875" customWidth="1"/>
    <col min="4" max="4" width="13.06640625" customWidth="1"/>
    <col min="5" max="5" width="17" customWidth="1"/>
    <col min="6" max="6" width="17.53125" customWidth="1"/>
    <col min="7" max="7" width="18.46484375" customWidth="1"/>
    <col min="8" max="8" width="16.73046875" customWidth="1"/>
    <col min="9" max="9" width="32.9296875" customWidth="1"/>
    <col min="10" max="10" width="21.06640625" customWidth="1"/>
    <col min="11" max="11" width="30.265625" customWidth="1"/>
    <col min="12" max="12" width="31.796875" customWidth="1"/>
    <col min="13" max="13" width="11.33203125" customWidth="1"/>
    <col min="14" max="14" width="22.19921875" customWidth="1"/>
  </cols>
  <sheetData>
    <row r="1" spans="2:12" x14ac:dyDescent="0.45">
      <c r="B1" s="56"/>
    </row>
    <row r="2" spans="2:12" x14ac:dyDescent="0.45">
      <c r="B2" s="86" t="s">
        <v>286</v>
      </c>
    </row>
    <row r="3" spans="2:12" ht="9" customHeight="1" thickBot="1" x14ac:dyDescent="0.55000000000000004">
      <c r="B3" s="24"/>
    </row>
    <row r="4" spans="2:12" ht="25.05" customHeight="1" x14ac:dyDescent="0.45">
      <c r="B4" s="53" t="s">
        <v>156</v>
      </c>
      <c r="C4" s="54"/>
      <c r="D4" s="54"/>
      <c r="E4" s="54"/>
      <c r="F4" s="54"/>
      <c r="G4" s="54"/>
      <c r="H4" s="54"/>
      <c r="I4" s="84"/>
      <c r="K4" s="184" t="s">
        <v>180</v>
      </c>
      <c r="L4" s="186">
        <f>L11+L12</f>
        <v>0</v>
      </c>
    </row>
    <row r="5" spans="2:12" ht="46.5" customHeight="1" x14ac:dyDescent="0.45">
      <c r="B5" s="41" t="s">
        <v>287</v>
      </c>
      <c r="C5" s="42" t="s">
        <v>323</v>
      </c>
      <c r="D5" s="42" t="s">
        <v>0</v>
      </c>
      <c r="E5" s="42" t="s">
        <v>165</v>
      </c>
      <c r="F5" s="42" t="s">
        <v>3</v>
      </c>
      <c r="G5" s="42" t="s">
        <v>129</v>
      </c>
      <c r="H5" s="42" t="s">
        <v>4</v>
      </c>
      <c r="I5" s="42" t="s">
        <v>2</v>
      </c>
      <c r="K5" s="185"/>
      <c r="L5" s="187"/>
    </row>
    <row r="6" spans="2:12" x14ac:dyDescent="0.45">
      <c r="B6" s="34" t="s">
        <v>288</v>
      </c>
      <c r="C6" s="21" t="s">
        <v>348</v>
      </c>
      <c r="D6" s="68">
        <v>1</v>
      </c>
      <c r="E6" s="126">
        <v>0</v>
      </c>
      <c r="F6" s="68">
        <v>7.5</v>
      </c>
      <c r="G6" s="62">
        <f>D6*E6*F6</f>
        <v>0</v>
      </c>
      <c r="H6" s="68">
        <v>3</v>
      </c>
      <c r="I6" s="62">
        <f>G6*H6</f>
        <v>0</v>
      </c>
      <c r="K6" s="90"/>
      <c r="L6" s="91"/>
    </row>
    <row r="7" spans="2:12" ht="28.5" x14ac:dyDescent="0.45">
      <c r="B7" s="34" t="s">
        <v>289</v>
      </c>
      <c r="C7" s="21" t="s">
        <v>154</v>
      </c>
      <c r="D7" s="68">
        <v>1</v>
      </c>
      <c r="E7" s="126">
        <v>0</v>
      </c>
      <c r="F7" s="68">
        <v>7.5</v>
      </c>
      <c r="G7" s="62">
        <f>D7*E7*F7</f>
        <v>0</v>
      </c>
      <c r="H7" s="68">
        <v>3</v>
      </c>
      <c r="I7" s="62">
        <f>G7*H7</f>
        <v>0</v>
      </c>
      <c r="K7" s="92" t="s">
        <v>349</v>
      </c>
      <c r="L7" s="91">
        <f>H15</f>
        <v>0</v>
      </c>
    </row>
    <row r="8" spans="2:12" ht="14.65" thickBot="1" x14ac:dyDescent="0.5">
      <c r="B8" s="31" t="s">
        <v>287</v>
      </c>
      <c r="C8" s="55" t="s">
        <v>159</v>
      </c>
      <c r="D8" s="55"/>
      <c r="E8" s="55"/>
      <c r="F8" s="55"/>
      <c r="G8" s="55"/>
      <c r="H8" s="55"/>
      <c r="I8" s="85">
        <f>SUM(I6:I7)</f>
        <v>0</v>
      </c>
      <c r="K8" s="90" t="s">
        <v>350</v>
      </c>
      <c r="L8" s="91">
        <f>I23</f>
        <v>0</v>
      </c>
    </row>
    <row r="9" spans="2:12" x14ac:dyDescent="0.45">
      <c r="B9" s="25"/>
      <c r="C9" s="116"/>
      <c r="D9" s="19"/>
      <c r="E9" s="19"/>
      <c r="F9" s="19"/>
      <c r="G9" s="19"/>
      <c r="H9" s="19"/>
      <c r="I9" s="113"/>
      <c r="K9" s="90" t="s">
        <v>303</v>
      </c>
      <c r="L9" s="91">
        <f>L32</f>
        <v>0</v>
      </c>
    </row>
    <row r="10" spans="2:12" ht="13.5" customHeight="1" x14ac:dyDescent="0.45">
      <c r="B10" s="117"/>
      <c r="C10" s="99" t="s">
        <v>324</v>
      </c>
      <c r="D10" s="118"/>
      <c r="E10" s="118"/>
      <c r="F10" s="118"/>
      <c r="G10" s="118"/>
      <c r="H10" s="118"/>
      <c r="I10" s="119"/>
      <c r="K10" s="90" t="s">
        <v>304</v>
      </c>
      <c r="L10" s="91">
        <f>K42</f>
        <v>0</v>
      </c>
    </row>
    <row r="11" spans="2:12" ht="13.5" customHeight="1" x14ac:dyDescent="0.45">
      <c r="B11" s="98" t="s">
        <v>291</v>
      </c>
      <c r="D11" s="100"/>
      <c r="E11" s="104" t="s">
        <v>308</v>
      </c>
      <c r="F11" s="188" t="s">
        <v>309</v>
      </c>
      <c r="G11" s="188"/>
      <c r="H11" s="189" t="s">
        <v>311</v>
      </c>
      <c r="I11" s="190"/>
      <c r="J11" s="96"/>
      <c r="K11" s="90" t="s">
        <v>180</v>
      </c>
      <c r="L11" s="91">
        <f>L7+L8+L9+L10</f>
        <v>0</v>
      </c>
    </row>
    <row r="12" spans="2:12" ht="13.5" customHeight="1" x14ac:dyDescent="0.45">
      <c r="B12" s="98" t="s">
        <v>292</v>
      </c>
      <c r="C12" s="101" t="s">
        <v>305</v>
      </c>
      <c r="D12" s="103">
        <v>1</v>
      </c>
      <c r="E12" s="124">
        <v>0</v>
      </c>
      <c r="F12" s="191">
        <v>4</v>
      </c>
      <c r="G12" s="192"/>
      <c r="H12" s="193">
        <f>E12*F12</f>
        <v>0</v>
      </c>
      <c r="I12" s="194"/>
      <c r="J12" s="96"/>
      <c r="K12" s="122" t="s">
        <v>327</v>
      </c>
      <c r="L12" s="120">
        <f>L11*0.05</f>
        <v>0</v>
      </c>
    </row>
    <row r="13" spans="2:12" ht="13.5" customHeight="1" x14ac:dyDescent="0.45">
      <c r="B13" s="98" t="s">
        <v>293</v>
      </c>
      <c r="C13" s="101" t="s">
        <v>306</v>
      </c>
      <c r="D13" s="103">
        <v>1</v>
      </c>
      <c r="E13" s="124">
        <v>0</v>
      </c>
      <c r="F13" s="191">
        <v>4</v>
      </c>
      <c r="G13" s="192"/>
      <c r="H13" s="193">
        <f>E13*F13</f>
        <v>0</v>
      </c>
      <c r="I13" s="194"/>
      <c r="J13" s="96"/>
      <c r="K13" s="90" t="s">
        <v>194</v>
      </c>
      <c r="L13" s="91">
        <f>L11+L12*0.15</f>
        <v>0</v>
      </c>
    </row>
    <row r="14" spans="2:12" ht="13.5" customHeight="1" x14ac:dyDescent="0.45">
      <c r="B14" s="98" t="s">
        <v>294</v>
      </c>
      <c r="C14" s="101" t="s">
        <v>307</v>
      </c>
      <c r="D14" s="103">
        <v>1</v>
      </c>
      <c r="E14" s="124">
        <v>0</v>
      </c>
      <c r="F14" s="191">
        <v>4</v>
      </c>
      <c r="G14" s="192"/>
      <c r="H14" s="193">
        <f>E14*F14</f>
        <v>0</v>
      </c>
      <c r="I14" s="194"/>
      <c r="J14" s="96"/>
      <c r="K14" s="90" t="s">
        <v>197</v>
      </c>
      <c r="L14" s="91">
        <f>L11+L12+L13</f>
        <v>0</v>
      </c>
    </row>
    <row r="15" spans="2:12" ht="13.5" customHeight="1" x14ac:dyDescent="0.45">
      <c r="B15" s="98" t="s">
        <v>291</v>
      </c>
      <c r="C15" s="99" t="s">
        <v>310</v>
      </c>
      <c r="D15" s="100"/>
      <c r="E15" s="102">
        <f>E12+E13+E14</f>
        <v>0</v>
      </c>
      <c r="H15" s="195">
        <f>H12+H13+H14</f>
        <v>0</v>
      </c>
      <c r="I15" s="196"/>
      <c r="J15" s="96"/>
      <c r="K15" s="121"/>
      <c r="L15" s="112"/>
    </row>
    <row r="16" spans="2:12" ht="14.65" thickBot="1" x14ac:dyDescent="0.5">
      <c r="B16" s="96"/>
      <c r="C16" s="97"/>
      <c r="D16" s="96"/>
      <c r="E16" s="96"/>
      <c r="F16" s="182"/>
      <c r="G16" s="183"/>
      <c r="H16" s="96"/>
      <c r="I16" s="96"/>
      <c r="J16" s="96"/>
      <c r="K16" s="121"/>
      <c r="L16" s="112"/>
    </row>
    <row r="17" spans="2:14" ht="22.05" customHeight="1" thickBot="1" x14ac:dyDescent="0.5">
      <c r="B17" s="89" t="s">
        <v>357</v>
      </c>
      <c r="C17" s="89"/>
      <c r="D17" s="89"/>
      <c r="E17" s="89"/>
      <c r="F17" s="89"/>
      <c r="G17" s="89"/>
      <c r="H17" s="89"/>
      <c r="I17" s="107"/>
      <c r="J17" s="140" t="s">
        <v>440</v>
      </c>
      <c r="K17" s="141"/>
      <c r="L17" s="142"/>
      <c r="M17" s="109"/>
    </row>
    <row r="18" spans="2:14" ht="44" customHeight="1" x14ac:dyDescent="0.45">
      <c r="B18" s="158" t="s">
        <v>290</v>
      </c>
      <c r="C18" s="159"/>
      <c r="D18" s="159"/>
      <c r="E18" s="159"/>
      <c r="F18" s="160"/>
      <c r="G18" s="170" t="s">
        <v>158</v>
      </c>
      <c r="H18" s="164"/>
      <c r="I18" s="164"/>
      <c r="J18" s="175"/>
      <c r="K18" s="176"/>
      <c r="L18" s="177"/>
      <c r="M18" s="88"/>
    </row>
    <row r="19" spans="2:14" ht="71.25" x14ac:dyDescent="0.45">
      <c r="B19" s="41" t="s">
        <v>295</v>
      </c>
      <c r="C19" s="42" t="s">
        <v>347</v>
      </c>
      <c r="D19" s="42" t="s">
        <v>127</v>
      </c>
      <c r="E19" s="42" t="s">
        <v>139</v>
      </c>
      <c r="F19" s="106" t="s">
        <v>126</v>
      </c>
      <c r="G19" s="44" t="s">
        <v>328</v>
      </c>
      <c r="H19" s="105" t="s">
        <v>128</v>
      </c>
      <c r="I19" s="108" t="s">
        <v>171</v>
      </c>
      <c r="J19" s="178"/>
      <c r="K19" s="179"/>
      <c r="L19" s="180"/>
      <c r="M19" s="110"/>
    </row>
    <row r="20" spans="2:14" x14ac:dyDescent="0.45">
      <c r="B20" s="34" t="s">
        <v>296</v>
      </c>
      <c r="C20" s="20" t="s">
        <v>92</v>
      </c>
      <c r="D20" s="20" t="s">
        <v>93</v>
      </c>
      <c r="E20" s="20" t="s">
        <v>94</v>
      </c>
      <c r="F20" s="35">
        <v>122</v>
      </c>
      <c r="G20" s="146">
        <f>I8*F20</f>
        <v>0</v>
      </c>
      <c r="H20" s="57">
        <v>2</v>
      </c>
      <c r="I20" s="76">
        <f>G20</f>
        <v>0</v>
      </c>
      <c r="J20" s="178"/>
      <c r="K20" s="179"/>
      <c r="L20" s="180"/>
      <c r="M20" s="111"/>
    </row>
    <row r="21" spans="2:14" x14ac:dyDescent="0.45">
      <c r="B21" s="34" t="s">
        <v>297</v>
      </c>
      <c r="C21" s="20" t="s">
        <v>95</v>
      </c>
      <c r="D21" s="20" t="s">
        <v>71</v>
      </c>
      <c r="E21" s="20" t="s">
        <v>96</v>
      </c>
      <c r="F21" s="35">
        <v>72</v>
      </c>
      <c r="G21" s="146">
        <f>I8*F21</f>
        <v>0</v>
      </c>
      <c r="H21" s="58">
        <v>2</v>
      </c>
      <c r="I21" s="76">
        <f t="shared" ref="I21:I22" si="0">G21</f>
        <v>0</v>
      </c>
      <c r="J21" s="178"/>
      <c r="K21" s="179"/>
      <c r="L21" s="180"/>
      <c r="M21" s="111"/>
    </row>
    <row r="22" spans="2:14" x14ac:dyDescent="0.45">
      <c r="B22" s="34" t="s">
        <v>298</v>
      </c>
      <c r="C22" s="20" t="s">
        <v>97</v>
      </c>
      <c r="D22" s="20" t="s">
        <v>34</v>
      </c>
      <c r="E22" s="20" t="s">
        <v>98</v>
      </c>
      <c r="F22" s="35">
        <v>95</v>
      </c>
      <c r="G22" s="146">
        <f>I8*F22</f>
        <v>0</v>
      </c>
      <c r="H22" s="58">
        <v>2</v>
      </c>
      <c r="I22" s="76">
        <f t="shared" si="0"/>
        <v>0</v>
      </c>
      <c r="J22" s="178"/>
      <c r="K22" s="179"/>
      <c r="L22" s="180"/>
      <c r="M22" s="111"/>
    </row>
    <row r="23" spans="2:14" ht="14.65" thickBot="1" x14ac:dyDescent="0.5">
      <c r="B23" s="31" t="s">
        <v>295</v>
      </c>
      <c r="C23" s="171" t="s">
        <v>167</v>
      </c>
      <c r="D23" s="172"/>
      <c r="E23" s="173"/>
      <c r="F23" s="39">
        <f>SUM(F20:F22)</f>
        <v>289</v>
      </c>
      <c r="G23" s="174" t="s">
        <v>157</v>
      </c>
      <c r="H23" s="173"/>
      <c r="I23" s="72">
        <f>SUM(I20:I22)</f>
        <v>0</v>
      </c>
      <c r="J23" s="178"/>
      <c r="K23" s="179"/>
      <c r="L23" s="180"/>
      <c r="M23" s="26"/>
      <c r="N23" s="26"/>
    </row>
    <row r="24" spans="2:14" ht="15" customHeight="1" x14ac:dyDescent="0.45">
      <c r="B24" s="25"/>
      <c r="C24" s="27"/>
      <c r="D24" s="27"/>
      <c r="E24" s="27"/>
      <c r="F24" s="25"/>
      <c r="G24" s="19"/>
      <c r="H24" s="19"/>
      <c r="I24" s="26"/>
      <c r="J24" s="178"/>
      <c r="K24" s="179"/>
      <c r="L24" s="180"/>
      <c r="M24" s="79"/>
    </row>
    <row r="25" spans="2:14" ht="14.65" thickBot="1" x14ac:dyDescent="0.5">
      <c r="M25" s="79"/>
    </row>
    <row r="26" spans="2:14" ht="21.5" customHeight="1" x14ac:dyDescent="0.45">
      <c r="B26" s="156" t="s">
        <v>148</v>
      </c>
      <c r="C26" s="157"/>
      <c r="D26" s="157"/>
      <c r="E26" s="157"/>
      <c r="F26" s="157"/>
      <c r="G26" s="157"/>
      <c r="H26" s="157"/>
      <c r="I26" s="157"/>
      <c r="J26" s="157"/>
      <c r="K26" s="157"/>
      <c r="L26" s="157"/>
      <c r="M26" s="80"/>
    </row>
    <row r="27" spans="2:14" ht="61.5" customHeight="1" x14ac:dyDescent="0.45">
      <c r="B27" s="158" t="s">
        <v>290</v>
      </c>
      <c r="C27" s="159"/>
      <c r="D27" s="159"/>
      <c r="E27" s="159"/>
      <c r="F27" s="160"/>
      <c r="G27" s="181" t="s">
        <v>168</v>
      </c>
      <c r="H27" s="159"/>
      <c r="I27" s="163" t="s">
        <v>358</v>
      </c>
      <c r="J27" s="164"/>
      <c r="K27" s="164"/>
      <c r="L27" s="165"/>
      <c r="M27" s="77"/>
    </row>
    <row r="28" spans="2:14" ht="71.25" x14ac:dyDescent="0.45">
      <c r="B28" s="41" t="s">
        <v>299</v>
      </c>
      <c r="C28" s="42" t="s">
        <v>347</v>
      </c>
      <c r="D28" s="42" t="s">
        <v>125</v>
      </c>
      <c r="E28" s="42" t="s">
        <v>172</v>
      </c>
      <c r="F28" s="46" t="s">
        <v>126</v>
      </c>
      <c r="G28" s="47" t="s">
        <v>166</v>
      </c>
      <c r="H28" s="48" t="s">
        <v>169</v>
      </c>
      <c r="I28" s="49" t="s">
        <v>312</v>
      </c>
      <c r="J28" s="42" t="s">
        <v>176</v>
      </c>
      <c r="K28" s="45" t="s">
        <v>170</v>
      </c>
      <c r="L28" s="114" t="s">
        <v>199</v>
      </c>
      <c r="M28" s="87"/>
    </row>
    <row r="29" spans="2:14" x14ac:dyDescent="0.45">
      <c r="B29" s="66" t="s">
        <v>300</v>
      </c>
      <c r="C29" s="52" t="s">
        <v>92</v>
      </c>
      <c r="D29" s="52" t="s">
        <v>93</v>
      </c>
      <c r="E29" s="52" t="s">
        <v>94</v>
      </c>
      <c r="F29" s="67">
        <v>122</v>
      </c>
      <c r="G29" s="64">
        <v>3</v>
      </c>
      <c r="H29" s="65">
        <f>F29*G29</f>
        <v>366</v>
      </c>
      <c r="I29" s="64">
        <f>F29*2</f>
        <v>244</v>
      </c>
      <c r="J29" s="127">
        <v>0</v>
      </c>
      <c r="K29" s="62">
        <v>4.95</v>
      </c>
      <c r="L29" s="71">
        <f>J29*K29</f>
        <v>0</v>
      </c>
      <c r="M29" s="81"/>
    </row>
    <row r="30" spans="2:14" x14ac:dyDescent="0.45">
      <c r="B30" s="66" t="s">
        <v>301</v>
      </c>
      <c r="C30" s="52" t="s">
        <v>95</v>
      </c>
      <c r="D30" s="52" t="s">
        <v>71</v>
      </c>
      <c r="E30" s="52" t="s">
        <v>96</v>
      </c>
      <c r="F30" s="67">
        <v>72</v>
      </c>
      <c r="G30" s="64">
        <v>3</v>
      </c>
      <c r="H30" s="65">
        <f t="shared" ref="H30:H31" si="1">F30*G30</f>
        <v>216</v>
      </c>
      <c r="I30" s="64">
        <f t="shared" ref="I30:I31" si="2">F30*2</f>
        <v>144</v>
      </c>
      <c r="J30" s="127">
        <v>0</v>
      </c>
      <c r="K30" s="62">
        <v>4.95</v>
      </c>
      <c r="L30" s="71">
        <f t="shared" ref="L30:L31" si="3">I30*J30*K30</f>
        <v>0</v>
      </c>
      <c r="M30" s="81"/>
    </row>
    <row r="31" spans="2:14" x14ac:dyDescent="0.45">
      <c r="B31" s="66" t="s">
        <v>302</v>
      </c>
      <c r="C31" s="52" t="s">
        <v>97</v>
      </c>
      <c r="D31" s="52" t="s">
        <v>34</v>
      </c>
      <c r="E31" s="52" t="s">
        <v>98</v>
      </c>
      <c r="F31" s="67">
        <v>95</v>
      </c>
      <c r="G31" s="64">
        <v>3</v>
      </c>
      <c r="H31" s="65">
        <f t="shared" si="1"/>
        <v>285</v>
      </c>
      <c r="I31" s="64">
        <f t="shared" si="2"/>
        <v>190</v>
      </c>
      <c r="J31" s="127">
        <v>0</v>
      </c>
      <c r="K31" s="62">
        <v>4.95</v>
      </c>
      <c r="L31" s="71">
        <f t="shared" si="3"/>
        <v>0</v>
      </c>
      <c r="M31" s="81"/>
    </row>
    <row r="32" spans="2:14" ht="14.65" thickBot="1" x14ac:dyDescent="0.5">
      <c r="B32" s="31" t="s">
        <v>299</v>
      </c>
      <c r="C32" s="148"/>
      <c r="D32" s="149"/>
      <c r="E32" s="150"/>
      <c r="F32" s="36">
        <f>SUM(F29:F31)</f>
        <v>289</v>
      </c>
      <c r="G32" s="73"/>
      <c r="H32" s="74">
        <f>SUM(H29:H31)</f>
        <v>867</v>
      </c>
      <c r="I32" s="75">
        <f>F32*2</f>
        <v>578</v>
      </c>
      <c r="J32" s="115">
        <f>J29+J30+J31</f>
        <v>0</v>
      </c>
      <c r="K32" s="63">
        <v>4.95</v>
      </c>
      <c r="L32" s="72">
        <f>SUM(L29:L31)</f>
        <v>0</v>
      </c>
      <c r="M32" s="78"/>
      <c r="N32" s="26"/>
    </row>
    <row r="33" spans="2:14" ht="11" customHeight="1" x14ac:dyDescent="0.45">
      <c r="C33" s="33"/>
      <c r="D33" s="33"/>
      <c r="E33" s="33"/>
      <c r="F33" s="33"/>
      <c r="G33" s="33"/>
      <c r="H33" s="33"/>
      <c r="I33" s="33"/>
      <c r="J33" s="33"/>
      <c r="K33" s="28"/>
      <c r="M33" s="79"/>
    </row>
    <row r="34" spans="2:14" ht="24.5" customHeight="1" x14ac:dyDescent="0.45">
      <c r="G34" s="33"/>
      <c r="H34" s="33"/>
      <c r="I34" s="168" t="s">
        <v>351</v>
      </c>
      <c r="J34" s="168"/>
      <c r="K34" s="168"/>
      <c r="L34" s="169"/>
      <c r="M34" s="82"/>
      <c r="N34" s="33"/>
    </row>
    <row r="35" spans="2:14" ht="14.65" thickBot="1" x14ac:dyDescent="0.5">
      <c r="M35" s="79"/>
    </row>
    <row r="36" spans="2:14" ht="21.5" customHeight="1" x14ac:dyDescent="0.45">
      <c r="B36" s="156" t="s">
        <v>174</v>
      </c>
      <c r="C36" s="157"/>
      <c r="D36" s="157"/>
      <c r="E36" s="157"/>
      <c r="F36" s="157"/>
      <c r="G36" s="157"/>
      <c r="H36" s="157"/>
      <c r="I36" s="157"/>
      <c r="J36" s="157"/>
      <c r="K36" s="157"/>
      <c r="L36" s="157"/>
      <c r="M36" s="80"/>
    </row>
    <row r="37" spans="2:14" ht="58.5" customHeight="1" x14ac:dyDescent="0.45">
      <c r="B37" s="158" t="s">
        <v>290</v>
      </c>
      <c r="C37" s="159"/>
      <c r="D37" s="159"/>
      <c r="E37" s="159"/>
      <c r="F37" s="160"/>
      <c r="G37" s="161" t="s">
        <v>168</v>
      </c>
      <c r="H37" s="162"/>
      <c r="I37" s="163" t="s">
        <v>359</v>
      </c>
      <c r="J37" s="164"/>
      <c r="K37" s="164"/>
      <c r="L37" s="165"/>
      <c r="M37" s="77"/>
    </row>
    <row r="38" spans="2:14" ht="42.75" x14ac:dyDescent="0.45">
      <c r="B38" s="41" t="s">
        <v>352</v>
      </c>
      <c r="C38" s="42" t="s">
        <v>347</v>
      </c>
      <c r="D38" s="42" t="s">
        <v>125</v>
      </c>
      <c r="E38" s="42" t="s">
        <v>172</v>
      </c>
      <c r="F38" s="46" t="s">
        <v>126</v>
      </c>
      <c r="G38" s="47" t="s">
        <v>166</v>
      </c>
      <c r="H38" s="48" t="s">
        <v>169</v>
      </c>
      <c r="I38" s="42" t="s">
        <v>353</v>
      </c>
      <c r="J38" s="42" t="s">
        <v>193</v>
      </c>
      <c r="K38" s="166" t="s">
        <v>322</v>
      </c>
      <c r="L38" s="167"/>
      <c r="M38" s="87"/>
    </row>
    <row r="39" spans="2:14" x14ac:dyDescent="0.45">
      <c r="B39" s="34" t="s">
        <v>354</v>
      </c>
      <c r="C39" s="20" t="s">
        <v>92</v>
      </c>
      <c r="D39" s="20" t="s">
        <v>93</v>
      </c>
      <c r="E39" s="20" t="s">
        <v>94</v>
      </c>
      <c r="F39" s="30">
        <v>122</v>
      </c>
      <c r="G39" s="50">
        <v>3</v>
      </c>
      <c r="H39" s="51">
        <f>F39*G39</f>
        <v>366</v>
      </c>
      <c r="I39" s="68">
        <f t="shared" ref="I39:I42" si="4">F39*2</f>
        <v>244</v>
      </c>
      <c r="J39" s="129">
        <v>0</v>
      </c>
      <c r="K39" s="154">
        <f>J39*I39*2</f>
        <v>0</v>
      </c>
      <c r="L39" s="155"/>
      <c r="M39" s="81"/>
    </row>
    <row r="40" spans="2:14" x14ac:dyDescent="0.45">
      <c r="B40" s="34" t="s">
        <v>355</v>
      </c>
      <c r="C40" s="20" t="s">
        <v>95</v>
      </c>
      <c r="D40" s="20" t="s">
        <v>71</v>
      </c>
      <c r="E40" s="20" t="s">
        <v>96</v>
      </c>
      <c r="F40" s="30">
        <v>72</v>
      </c>
      <c r="G40" s="50">
        <v>3</v>
      </c>
      <c r="H40" s="51">
        <f t="shared" ref="H40:H41" si="5">F40*G40</f>
        <v>216</v>
      </c>
      <c r="I40" s="68">
        <f t="shared" si="4"/>
        <v>144</v>
      </c>
      <c r="J40" s="129">
        <v>0</v>
      </c>
      <c r="K40" s="154">
        <f t="shared" ref="K40:K41" si="6">J40*I40*2</f>
        <v>0</v>
      </c>
      <c r="L40" s="155"/>
      <c r="M40" s="81"/>
    </row>
    <row r="41" spans="2:14" x14ac:dyDescent="0.45">
      <c r="B41" s="34" t="s">
        <v>356</v>
      </c>
      <c r="C41" s="20" t="s">
        <v>97</v>
      </c>
      <c r="D41" s="20" t="s">
        <v>34</v>
      </c>
      <c r="E41" s="20" t="s">
        <v>98</v>
      </c>
      <c r="F41" s="30">
        <v>95</v>
      </c>
      <c r="G41" s="50">
        <v>3</v>
      </c>
      <c r="H41" s="51">
        <f t="shared" si="5"/>
        <v>285</v>
      </c>
      <c r="I41" s="68">
        <f t="shared" si="4"/>
        <v>190</v>
      </c>
      <c r="J41" s="129">
        <v>0</v>
      </c>
      <c r="K41" s="154">
        <f t="shared" si="6"/>
        <v>0</v>
      </c>
      <c r="L41" s="155"/>
      <c r="M41" s="81"/>
    </row>
    <row r="42" spans="2:14" ht="14.65" thickBot="1" x14ac:dyDescent="0.5">
      <c r="B42" s="31" t="s">
        <v>352</v>
      </c>
      <c r="C42" s="148"/>
      <c r="D42" s="149"/>
      <c r="E42" s="150"/>
      <c r="F42" s="36">
        <f>SUM(F39:F41)</f>
        <v>289</v>
      </c>
      <c r="G42" s="31"/>
      <c r="H42" s="36">
        <f>SUM(H39:H41)</f>
        <v>867</v>
      </c>
      <c r="I42" s="69">
        <f t="shared" si="4"/>
        <v>578</v>
      </c>
      <c r="J42" s="70">
        <v>0</v>
      </c>
      <c r="K42" s="151">
        <f t="shared" ref="K42" si="7">L32</f>
        <v>0</v>
      </c>
      <c r="L42" s="151"/>
      <c r="M42" s="26"/>
      <c r="N42" s="26"/>
    </row>
    <row r="43" spans="2:14" ht="11" customHeight="1" x14ac:dyDescent="0.45">
      <c r="C43" s="33"/>
      <c r="D43" s="33"/>
      <c r="E43" s="33"/>
      <c r="F43" s="33"/>
      <c r="G43" s="33"/>
      <c r="H43" s="33"/>
      <c r="I43" s="33"/>
      <c r="J43" s="33"/>
      <c r="K43" s="28"/>
    </row>
    <row r="44" spans="2:14" ht="24.5" customHeight="1" x14ac:dyDescent="0.45">
      <c r="G44" s="33"/>
      <c r="H44" s="33"/>
      <c r="I44" s="152"/>
      <c r="J44" s="152"/>
      <c r="K44" s="152"/>
      <c r="L44" s="152"/>
      <c r="M44" s="29"/>
      <c r="N44" s="83"/>
    </row>
    <row r="45" spans="2:14" x14ac:dyDescent="0.45">
      <c r="I45" s="153"/>
      <c r="J45" s="153"/>
      <c r="K45" s="153"/>
      <c r="L45" s="153"/>
    </row>
    <row r="46" spans="2:14" x14ac:dyDescent="0.45">
      <c r="I46" s="152"/>
      <c r="J46" s="152"/>
      <c r="K46" s="152"/>
      <c r="L46" s="152"/>
    </row>
  </sheetData>
  <sheetProtection algorithmName="SHA-512" hashValue="UzNG5OhOtXSvGR8d5ZwnhFEFwaxYn2NcCdBuvmJafzB5/jSmxCfob8luy7yS+O351L7VMoi3TcZTp4YqslHLug==" saltValue="wTi5TIrju1+/ULBqseyBbw==" spinCount="100000" sheet="1" objects="1" scenarios="1" selectLockedCells="1"/>
  <mergeCells count="42">
    <mergeCell ref="F16:G16"/>
    <mergeCell ref="K4:K5"/>
    <mergeCell ref="L4:L5"/>
    <mergeCell ref="F11:G11"/>
    <mergeCell ref="H11:I11"/>
    <mergeCell ref="F12:G12"/>
    <mergeCell ref="H12:I12"/>
    <mergeCell ref="F13:G13"/>
    <mergeCell ref="H13:I13"/>
    <mergeCell ref="F14:G14"/>
    <mergeCell ref="H14:I14"/>
    <mergeCell ref="H15:I15"/>
    <mergeCell ref="J24:L24"/>
    <mergeCell ref="B26:L26"/>
    <mergeCell ref="B27:F27"/>
    <mergeCell ref="G27:H27"/>
    <mergeCell ref="I27:L27"/>
    <mergeCell ref="B18:F18"/>
    <mergeCell ref="G18:I18"/>
    <mergeCell ref="C23:E23"/>
    <mergeCell ref="G23:H23"/>
    <mergeCell ref="J18:L18"/>
    <mergeCell ref="J19:L19"/>
    <mergeCell ref="J20:L20"/>
    <mergeCell ref="J21:L21"/>
    <mergeCell ref="J22:L22"/>
    <mergeCell ref="J23:L23"/>
    <mergeCell ref="C32:E32"/>
    <mergeCell ref="K40:L40"/>
    <mergeCell ref="K41:L41"/>
    <mergeCell ref="B36:L36"/>
    <mergeCell ref="B37:F37"/>
    <mergeCell ref="G37:H37"/>
    <mergeCell ref="I37:L37"/>
    <mergeCell ref="K38:L38"/>
    <mergeCell ref="K39:L39"/>
    <mergeCell ref="I34:L34"/>
    <mergeCell ref="C42:E42"/>
    <mergeCell ref="K42:L42"/>
    <mergeCell ref="I44:L44"/>
    <mergeCell ref="I45:L45"/>
    <mergeCell ref="I46:L46"/>
  </mergeCells>
  <pageMargins left="0.7" right="0.7" top="0.75" bottom="0.75" header="0.3" footer="0.3"/>
  <pageSetup paperSize="9" scale="54" orientation="landscape" r:id="rId1"/>
  <rowBreaks count="1" manualBreakCount="1">
    <brk id="24" min="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E7FEB-FB1C-4278-B864-C0CA3EE4CA4D}">
  <dimension ref="B1:N52"/>
  <sheetViews>
    <sheetView topLeftCell="H5" zoomScaleNormal="100" workbookViewId="0">
      <selection activeCell="J17" sqref="J17"/>
    </sheetView>
  </sheetViews>
  <sheetFormatPr defaultRowHeight="14.25" x14ac:dyDescent="0.45"/>
  <cols>
    <col min="1" max="1" width="2.796875" customWidth="1"/>
    <col min="3" max="3" width="31.796875" customWidth="1"/>
    <col min="4" max="4" width="13.06640625" customWidth="1"/>
    <col min="5" max="5" width="17" customWidth="1"/>
    <col min="6" max="6" width="17.53125" customWidth="1"/>
    <col min="7" max="7" width="18.46484375" customWidth="1"/>
    <col min="8" max="8" width="16.73046875" customWidth="1"/>
    <col min="9" max="9" width="32.9296875" customWidth="1"/>
    <col min="10" max="10" width="21.06640625" customWidth="1"/>
    <col min="11" max="11" width="30.265625" customWidth="1"/>
    <col min="12" max="12" width="31.796875" customWidth="1"/>
    <col min="13" max="13" width="11.33203125" customWidth="1"/>
    <col min="14" max="14" width="22.19921875" customWidth="1"/>
  </cols>
  <sheetData>
    <row r="1" spans="2:12" x14ac:dyDescent="0.45">
      <c r="B1" s="56"/>
    </row>
    <row r="2" spans="2:12" x14ac:dyDescent="0.45">
      <c r="B2" s="86" t="s">
        <v>388</v>
      </c>
    </row>
    <row r="3" spans="2:12" ht="9" customHeight="1" thickBot="1" x14ac:dyDescent="0.55000000000000004">
      <c r="B3" s="24"/>
    </row>
    <row r="4" spans="2:12" ht="25.05" customHeight="1" x14ac:dyDescent="0.45">
      <c r="B4" s="53" t="s">
        <v>156</v>
      </c>
      <c r="C4" s="54"/>
      <c r="D4" s="54"/>
      <c r="E4" s="54"/>
      <c r="F4" s="54"/>
      <c r="G4" s="54"/>
      <c r="H4" s="54"/>
      <c r="I4" s="84"/>
      <c r="K4" s="184" t="s">
        <v>180</v>
      </c>
      <c r="L4" s="186">
        <f>L11+L12</f>
        <v>0</v>
      </c>
    </row>
    <row r="5" spans="2:12" ht="46.5" customHeight="1" x14ac:dyDescent="0.45">
      <c r="B5" s="41" t="s">
        <v>391</v>
      </c>
      <c r="C5" s="42" t="s">
        <v>323</v>
      </c>
      <c r="D5" s="42" t="s">
        <v>0</v>
      </c>
      <c r="E5" s="42" t="s">
        <v>165</v>
      </c>
      <c r="F5" s="42" t="s">
        <v>3</v>
      </c>
      <c r="G5" s="42" t="s">
        <v>129</v>
      </c>
      <c r="H5" s="42" t="s">
        <v>4</v>
      </c>
      <c r="I5" s="42" t="s">
        <v>2</v>
      </c>
      <c r="K5" s="185"/>
      <c r="L5" s="187"/>
    </row>
    <row r="6" spans="2:12" x14ac:dyDescent="0.45">
      <c r="B6" s="34" t="s">
        <v>132</v>
      </c>
      <c r="C6" s="21" t="s">
        <v>1</v>
      </c>
      <c r="D6" s="68">
        <v>1</v>
      </c>
      <c r="E6" s="126">
        <v>0</v>
      </c>
      <c r="F6" s="68">
        <v>7.5</v>
      </c>
      <c r="G6" s="62">
        <f>D6*E6*F6</f>
        <v>0</v>
      </c>
      <c r="H6" s="68">
        <v>3</v>
      </c>
      <c r="I6" s="62">
        <f>G6*H6</f>
        <v>0</v>
      </c>
      <c r="K6" s="90"/>
      <c r="L6" s="91"/>
    </row>
    <row r="7" spans="2:12" ht="28.5" x14ac:dyDescent="0.45">
      <c r="B7" s="34" t="s">
        <v>392</v>
      </c>
      <c r="C7" s="21" t="s">
        <v>154</v>
      </c>
      <c r="D7" s="68">
        <v>1</v>
      </c>
      <c r="E7" s="126">
        <v>0</v>
      </c>
      <c r="F7" s="68">
        <v>7.5</v>
      </c>
      <c r="G7" s="62">
        <f>D7*E7*F7</f>
        <v>0</v>
      </c>
      <c r="H7" s="68">
        <v>3</v>
      </c>
      <c r="I7" s="62">
        <f>G7*H7</f>
        <v>0</v>
      </c>
      <c r="K7" s="92" t="s">
        <v>445</v>
      </c>
      <c r="L7" s="91">
        <f>H15</f>
        <v>0</v>
      </c>
    </row>
    <row r="8" spans="2:12" ht="14.65" thickBot="1" x14ac:dyDescent="0.5">
      <c r="B8" s="31" t="s">
        <v>391</v>
      </c>
      <c r="C8" s="55" t="s">
        <v>159</v>
      </c>
      <c r="D8" s="55"/>
      <c r="E8" s="55"/>
      <c r="F8" s="55"/>
      <c r="G8" s="55"/>
      <c r="H8" s="55"/>
      <c r="I8" s="85">
        <f>SUM(I6:I7)</f>
        <v>0</v>
      </c>
      <c r="K8" s="90" t="s">
        <v>446</v>
      </c>
      <c r="L8" s="91">
        <f>I25</f>
        <v>0</v>
      </c>
    </row>
    <row r="9" spans="2:12" x14ac:dyDescent="0.45">
      <c r="B9" s="25"/>
      <c r="C9" s="116"/>
      <c r="D9" s="19"/>
      <c r="E9" s="19"/>
      <c r="F9" s="19"/>
      <c r="G9" s="19"/>
      <c r="H9" s="19"/>
      <c r="I9" s="113"/>
      <c r="K9" s="90" t="s">
        <v>447</v>
      </c>
      <c r="L9" s="91">
        <f>L36</f>
        <v>0</v>
      </c>
    </row>
    <row r="10" spans="2:12" ht="13.5" customHeight="1" x14ac:dyDescent="0.45">
      <c r="B10" s="117"/>
      <c r="C10" s="99" t="s">
        <v>324</v>
      </c>
      <c r="D10" s="118"/>
      <c r="E10" s="118"/>
      <c r="F10" s="118"/>
      <c r="G10" s="118"/>
      <c r="H10" s="118"/>
      <c r="I10" s="119"/>
      <c r="K10" s="90" t="s">
        <v>448</v>
      </c>
      <c r="L10" s="91">
        <f>K48</f>
        <v>0</v>
      </c>
    </row>
    <row r="11" spans="2:12" ht="13.5" customHeight="1" x14ac:dyDescent="0.45">
      <c r="B11" s="98" t="s">
        <v>393</v>
      </c>
      <c r="D11" s="100"/>
      <c r="E11" s="104" t="s">
        <v>308</v>
      </c>
      <c r="F11" s="188" t="s">
        <v>309</v>
      </c>
      <c r="G11" s="188"/>
      <c r="H11" s="189" t="s">
        <v>311</v>
      </c>
      <c r="I11" s="190"/>
      <c r="J11" s="96"/>
      <c r="K11" s="90" t="s">
        <v>180</v>
      </c>
      <c r="L11" s="91">
        <f>L7+L8+L9+L10</f>
        <v>0</v>
      </c>
    </row>
    <row r="12" spans="2:12" ht="13.5" customHeight="1" x14ac:dyDescent="0.45">
      <c r="B12" s="98" t="s">
        <v>394</v>
      </c>
      <c r="C12" s="101" t="s">
        <v>305</v>
      </c>
      <c r="D12" s="103">
        <v>1</v>
      </c>
      <c r="E12" s="124">
        <v>0</v>
      </c>
      <c r="F12" s="191">
        <v>8</v>
      </c>
      <c r="G12" s="192"/>
      <c r="H12" s="193">
        <f>E12*F12</f>
        <v>0</v>
      </c>
      <c r="I12" s="194"/>
      <c r="J12" s="96"/>
      <c r="K12" s="122" t="s">
        <v>327</v>
      </c>
      <c r="L12" s="120">
        <f>L11*0.05</f>
        <v>0</v>
      </c>
    </row>
    <row r="13" spans="2:12" ht="13.5" customHeight="1" x14ac:dyDescent="0.45">
      <c r="B13" s="98" t="s">
        <v>395</v>
      </c>
      <c r="C13" s="101" t="s">
        <v>306</v>
      </c>
      <c r="D13" s="103">
        <v>1</v>
      </c>
      <c r="E13" s="124">
        <v>0</v>
      </c>
      <c r="F13" s="191">
        <v>8</v>
      </c>
      <c r="G13" s="192"/>
      <c r="H13" s="193">
        <f>E13*F13</f>
        <v>0</v>
      </c>
      <c r="I13" s="194"/>
      <c r="J13" s="96"/>
      <c r="K13" s="90" t="s">
        <v>194</v>
      </c>
      <c r="L13" s="91">
        <f>L11+L12*0.15</f>
        <v>0</v>
      </c>
    </row>
    <row r="14" spans="2:12" ht="13.5" customHeight="1" x14ac:dyDescent="0.45">
      <c r="B14" s="98" t="s">
        <v>396</v>
      </c>
      <c r="C14" s="101" t="s">
        <v>307</v>
      </c>
      <c r="D14" s="103">
        <v>1</v>
      </c>
      <c r="E14" s="124">
        <v>0</v>
      </c>
      <c r="F14" s="191">
        <v>8</v>
      </c>
      <c r="G14" s="192"/>
      <c r="H14" s="193">
        <f>E14*F14</f>
        <v>0</v>
      </c>
      <c r="I14" s="194"/>
      <c r="J14" s="96"/>
      <c r="K14" s="90" t="s">
        <v>197</v>
      </c>
      <c r="L14" s="91">
        <f>L11+L12+L13</f>
        <v>0</v>
      </c>
    </row>
    <row r="15" spans="2:12" ht="13.5" customHeight="1" x14ac:dyDescent="0.45">
      <c r="B15" s="98" t="s">
        <v>393</v>
      </c>
      <c r="C15" s="99" t="s">
        <v>310</v>
      </c>
      <c r="D15" s="100"/>
      <c r="E15" s="102">
        <f>E12+E13+E14</f>
        <v>0</v>
      </c>
      <c r="H15" s="195">
        <f>H12+H13+H14</f>
        <v>0</v>
      </c>
      <c r="I15" s="196"/>
      <c r="J15" s="96"/>
      <c r="K15" s="121"/>
      <c r="L15" s="112"/>
    </row>
    <row r="16" spans="2:12" ht="14.65" thickBot="1" x14ac:dyDescent="0.5">
      <c r="B16" s="96"/>
      <c r="C16" s="97"/>
      <c r="D16" s="96"/>
      <c r="E16" s="96"/>
      <c r="F16" s="182"/>
      <c r="G16" s="183"/>
      <c r="H16" s="96"/>
      <c r="I16" s="96"/>
      <c r="J16" s="96"/>
      <c r="K16" s="121"/>
      <c r="L16" s="112"/>
    </row>
    <row r="17" spans="2:14" ht="22.05" customHeight="1" thickBot="1" x14ac:dyDescent="0.5">
      <c r="B17" s="89" t="s">
        <v>173</v>
      </c>
      <c r="C17" s="89"/>
      <c r="D17" s="89"/>
      <c r="E17" s="89"/>
      <c r="F17" s="89"/>
      <c r="G17" s="89"/>
      <c r="H17" s="89"/>
      <c r="I17" s="107"/>
      <c r="J17" s="140" t="s">
        <v>440</v>
      </c>
      <c r="K17" s="141"/>
      <c r="L17" s="142"/>
      <c r="M17" s="109"/>
    </row>
    <row r="18" spans="2:14" ht="44" customHeight="1" x14ac:dyDescent="0.45">
      <c r="B18" s="158" t="s">
        <v>389</v>
      </c>
      <c r="C18" s="159"/>
      <c r="D18" s="159"/>
      <c r="E18" s="159"/>
      <c r="F18" s="160"/>
      <c r="G18" s="170" t="s">
        <v>158</v>
      </c>
      <c r="H18" s="164"/>
      <c r="I18" s="164"/>
      <c r="J18" s="175"/>
      <c r="K18" s="176"/>
      <c r="L18" s="177"/>
      <c r="M18" s="88"/>
    </row>
    <row r="19" spans="2:14" ht="71.25" x14ac:dyDescent="0.45">
      <c r="B19" s="41" t="s">
        <v>397</v>
      </c>
      <c r="C19" s="42" t="s">
        <v>390</v>
      </c>
      <c r="D19" s="42" t="s">
        <v>127</v>
      </c>
      <c r="E19" s="42" t="s">
        <v>139</v>
      </c>
      <c r="F19" s="106" t="s">
        <v>126</v>
      </c>
      <c r="G19" s="44" t="s">
        <v>328</v>
      </c>
      <c r="H19" s="105" t="s">
        <v>128</v>
      </c>
      <c r="I19" s="108" t="s">
        <v>171</v>
      </c>
      <c r="J19" s="178"/>
      <c r="K19" s="179"/>
      <c r="L19" s="180"/>
      <c r="M19" s="110"/>
    </row>
    <row r="20" spans="2:14" x14ac:dyDescent="0.45">
      <c r="B20" s="34" t="s">
        <v>398</v>
      </c>
      <c r="C20" s="20" t="s">
        <v>101</v>
      </c>
      <c r="D20" s="20" t="s">
        <v>98</v>
      </c>
      <c r="E20" s="20" t="s">
        <v>80</v>
      </c>
      <c r="F20" s="35">
        <v>28</v>
      </c>
      <c r="G20" s="146">
        <f>I8*F20</f>
        <v>0</v>
      </c>
      <c r="H20" s="57">
        <v>2</v>
      </c>
      <c r="I20" s="76">
        <f>G20</f>
        <v>0</v>
      </c>
      <c r="J20" s="178"/>
      <c r="K20" s="179"/>
      <c r="L20" s="180"/>
      <c r="M20" s="111"/>
    </row>
    <row r="21" spans="2:14" x14ac:dyDescent="0.45">
      <c r="B21" s="34" t="s">
        <v>399</v>
      </c>
      <c r="C21" s="20" t="s">
        <v>103</v>
      </c>
      <c r="D21" s="20" t="s">
        <v>20</v>
      </c>
      <c r="E21" s="20" t="s">
        <v>15</v>
      </c>
      <c r="F21" s="35">
        <v>44</v>
      </c>
      <c r="G21" s="146">
        <f>I8*F21</f>
        <v>0</v>
      </c>
      <c r="H21" s="58">
        <v>2</v>
      </c>
      <c r="I21" s="76">
        <f t="shared" ref="I21:I24" si="0">G21</f>
        <v>0</v>
      </c>
      <c r="J21" s="178"/>
      <c r="K21" s="179"/>
      <c r="L21" s="180"/>
      <c r="M21" s="111"/>
    </row>
    <row r="22" spans="2:14" x14ac:dyDescent="0.45">
      <c r="B22" s="34" t="s">
        <v>400</v>
      </c>
      <c r="C22" s="20" t="s">
        <v>104</v>
      </c>
      <c r="D22" s="20" t="s">
        <v>105</v>
      </c>
      <c r="E22" s="20" t="s">
        <v>106</v>
      </c>
      <c r="F22" s="35">
        <v>32</v>
      </c>
      <c r="G22" s="146">
        <f>I8*F22</f>
        <v>0</v>
      </c>
      <c r="H22" s="58">
        <v>2</v>
      </c>
      <c r="I22" s="76">
        <f t="shared" si="0"/>
        <v>0</v>
      </c>
      <c r="J22" s="178"/>
      <c r="K22" s="179"/>
      <c r="L22" s="180"/>
      <c r="M22" s="111"/>
    </row>
    <row r="23" spans="2:14" x14ac:dyDescent="0.45">
      <c r="B23" s="34" t="s">
        <v>401</v>
      </c>
      <c r="C23" s="20" t="s">
        <v>107</v>
      </c>
      <c r="D23" s="20" t="s">
        <v>108</v>
      </c>
      <c r="E23" s="20" t="s">
        <v>48</v>
      </c>
      <c r="F23" s="35">
        <v>36</v>
      </c>
      <c r="G23" s="146">
        <f>I8*F23</f>
        <v>0</v>
      </c>
      <c r="H23" s="58">
        <v>2</v>
      </c>
      <c r="I23" s="76">
        <f t="shared" si="0"/>
        <v>0</v>
      </c>
      <c r="J23" s="178"/>
      <c r="K23" s="179"/>
      <c r="L23" s="180"/>
      <c r="M23" s="111"/>
    </row>
    <row r="24" spans="2:14" x14ac:dyDescent="0.45">
      <c r="B24" s="34" t="s">
        <v>402</v>
      </c>
      <c r="C24" s="20" t="s">
        <v>109</v>
      </c>
      <c r="D24" s="20" t="s">
        <v>94</v>
      </c>
      <c r="E24" s="20" t="s">
        <v>110</v>
      </c>
      <c r="F24" s="35">
        <v>21</v>
      </c>
      <c r="G24" s="146">
        <f>I8*F24</f>
        <v>0</v>
      </c>
      <c r="H24" s="58">
        <v>2</v>
      </c>
      <c r="I24" s="76">
        <f t="shared" si="0"/>
        <v>0</v>
      </c>
      <c r="J24" s="178"/>
      <c r="K24" s="179"/>
      <c r="L24" s="180"/>
      <c r="M24" s="111"/>
    </row>
    <row r="25" spans="2:14" ht="14.65" thickBot="1" x14ac:dyDescent="0.5">
      <c r="B25" s="31" t="s">
        <v>397</v>
      </c>
      <c r="C25" s="171" t="s">
        <v>167</v>
      </c>
      <c r="D25" s="172"/>
      <c r="E25" s="173"/>
      <c r="F25" s="39">
        <f>SUM(F20:F24)</f>
        <v>161</v>
      </c>
      <c r="G25" s="174" t="s">
        <v>157</v>
      </c>
      <c r="H25" s="173"/>
      <c r="I25" s="72">
        <f>SUM(I20:I24)</f>
        <v>0</v>
      </c>
      <c r="J25" s="237"/>
      <c r="K25" s="238"/>
      <c r="L25" s="239"/>
      <c r="M25" s="26"/>
      <c r="N25" s="26"/>
    </row>
    <row r="26" spans="2:14" ht="15" customHeight="1" x14ac:dyDescent="0.45">
      <c r="B26" s="25"/>
      <c r="C26" s="27"/>
      <c r="D26" s="27"/>
      <c r="E26" s="27"/>
      <c r="F26" s="25"/>
      <c r="G26" s="19"/>
      <c r="H26" s="19"/>
      <c r="I26" s="26"/>
      <c r="M26" s="79"/>
    </row>
    <row r="27" spans="2:14" ht="14.65" thickBot="1" x14ac:dyDescent="0.5">
      <c r="M27" s="79"/>
    </row>
    <row r="28" spans="2:14" ht="21.5" customHeight="1" x14ac:dyDescent="0.45">
      <c r="B28" s="156" t="s">
        <v>148</v>
      </c>
      <c r="C28" s="157"/>
      <c r="D28" s="157"/>
      <c r="E28" s="157"/>
      <c r="F28" s="157"/>
      <c r="G28" s="157"/>
      <c r="H28" s="157"/>
      <c r="I28" s="157"/>
      <c r="J28" s="157"/>
      <c r="K28" s="157"/>
      <c r="L28" s="157"/>
      <c r="M28" s="80"/>
    </row>
    <row r="29" spans="2:14" ht="61.5" customHeight="1" x14ac:dyDescent="0.45">
      <c r="B29" s="158" t="s">
        <v>389</v>
      </c>
      <c r="C29" s="159"/>
      <c r="D29" s="159"/>
      <c r="E29" s="159"/>
      <c r="F29" s="160"/>
      <c r="G29" s="181" t="s">
        <v>168</v>
      </c>
      <c r="H29" s="159"/>
      <c r="I29" s="163" t="s">
        <v>179</v>
      </c>
      <c r="J29" s="164"/>
      <c r="K29" s="164"/>
      <c r="L29" s="165"/>
      <c r="M29" s="77"/>
    </row>
    <row r="30" spans="2:14" ht="71.25" x14ac:dyDescent="0.45">
      <c r="B30" s="41" t="s">
        <v>403</v>
      </c>
      <c r="C30" s="42" t="s">
        <v>390</v>
      </c>
      <c r="D30" s="42" t="s">
        <v>125</v>
      </c>
      <c r="E30" s="42" t="s">
        <v>172</v>
      </c>
      <c r="F30" s="46" t="s">
        <v>126</v>
      </c>
      <c r="G30" s="47" t="s">
        <v>166</v>
      </c>
      <c r="H30" s="48" t="s">
        <v>169</v>
      </c>
      <c r="I30" s="49" t="s">
        <v>312</v>
      </c>
      <c r="J30" s="42" t="s">
        <v>176</v>
      </c>
      <c r="K30" s="45" t="s">
        <v>170</v>
      </c>
      <c r="L30" s="114" t="s">
        <v>199</v>
      </c>
      <c r="M30" s="87"/>
    </row>
    <row r="31" spans="2:14" x14ac:dyDescent="0.45">
      <c r="B31" s="66" t="s">
        <v>404</v>
      </c>
      <c r="C31" s="52" t="s">
        <v>101</v>
      </c>
      <c r="D31" s="52" t="s">
        <v>98</v>
      </c>
      <c r="E31" s="52" t="s">
        <v>80</v>
      </c>
      <c r="F31" s="67">
        <v>28</v>
      </c>
      <c r="G31" s="64">
        <v>3</v>
      </c>
      <c r="H31" s="65">
        <f>F31*G31</f>
        <v>84</v>
      </c>
      <c r="I31" s="64">
        <f>F31*2</f>
        <v>56</v>
      </c>
      <c r="J31" s="127">
        <v>0</v>
      </c>
      <c r="K31" s="62">
        <v>4.95</v>
      </c>
      <c r="L31" s="71">
        <f>J31*K31</f>
        <v>0</v>
      </c>
      <c r="M31" s="81"/>
    </row>
    <row r="32" spans="2:14" x14ac:dyDescent="0.45">
      <c r="B32" s="66" t="s">
        <v>405</v>
      </c>
      <c r="C32" s="52" t="s">
        <v>103</v>
      </c>
      <c r="D32" s="52" t="s">
        <v>20</v>
      </c>
      <c r="E32" s="52" t="s">
        <v>15</v>
      </c>
      <c r="F32" s="67">
        <v>44</v>
      </c>
      <c r="G32" s="64">
        <v>3</v>
      </c>
      <c r="H32" s="65">
        <f t="shared" ref="H32:H35" si="1">F32*G32</f>
        <v>132</v>
      </c>
      <c r="I32" s="64">
        <f t="shared" ref="I32:I35" si="2">F32*2</f>
        <v>88</v>
      </c>
      <c r="J32" s="127">
        <v>0</v>
      </c>
      <c r="K32" s="62">
        <v>4.95</v>
      </c>
      <c r="L32" s="71">
        <f t="shared" ref="L32:L35" si="3">I32*J32*K32</f>
        <v>0</v>
      </c>
      <c r="M32" s="81"/>
    </row>
    <row r="33" spans="2:14" x14ac:dyDescent="0.45">
      <c r="B33" s="66" t="s">
        <v>406</v>
      </c>
      <c r="C33" s="52" t="s">
        <v>104</v>
      </c>
      <c r="D33" s="52" t="s">
        <v>105</v>
      </c>
      <c r="E33" s="52" t="s">
        <v>106</v>
      </c>
      <c r="F33" s="67">
        <v>32</v>
      </c>
      <c r="G33" s="64">
        <v>3</v>
      </c>
      <c r="H33" s="65">
        <f t="shared" si="1"/>
        <v>96</v>
      </c>
      <c r="I33" s="64">
        <f t="shared" si="2"/>
        <v>64</v>
      </c>
      <c r="J33" s="127">
        <v>0</v>
      </c>
      <c r="K33" s="62">
        <v>4.95</v>
      </c>
      <c r="L33" s="71">
        <f t="shared" si="3"/>
        <v>0</v>
      </c>
      <c r="M33" s="81"/>
    </row>
    <row r="34" spans="2:14" x14ac:dyDescent="0.45">
      <c r="B34" s="66" t="s">
        <v>407</v>
      </c>
      <c r="C34" s="52" t="s">
        <v>107</v>
      </c>
      <c r="D34" s="52" t="s">
        <v>108</v>
      </c>
      <c r="E34" s="52" t="s">
        <v>48</v>
      </c>
      <c r="F34" s="67">
        <v>36</v>
      </c>
      <c r="G34" s="64">
        <v>3</v>
      </c>
      <c r="H34" s="65">
        <f t="shared" si="1"/>
        <v>108</v>
      </c>
      <c r="I34" s="64">
        <f t="shared" si="2"/>
        <v>72</v>
      </c>
      <c r="J34" s="127">
        <v>0</v>
      </c>
      <c r="K34" s="62">
        <v>4.95</v>
      </c>
      <c r="L34" s="71">
        <f t="shared" si="3"/>
        <v>0</v>
      </c>
      <c r="M34" s="81"/>
    </row>
    <row r="35" spans="2:14" x14ac:dyDescent="0.45">
      <c r="B35" s="66" t="s">
        <v>408</v>
      </c>
      <c r="C35" s="52" t="s">
        <v>109</v>
      </c>
      <c r="D35" s="52" t="s">
        <v>94</v>
      </c>
      <c r="E35" s="52" t="s">
        <v>110</v>
      </c>
      <c r="F35" s="67">
        <v>21</v>
      </c>
      <c r="G35" s="64">
        <v>3</v>
      </c>
      <c r="H35" s="65">
        <f t="shared" si="1"/>
        <v>63</v>
      </c>
      <c r="I35" s="64">
        <f t="shared" si="2"/>
        <v>42</v>
      </c>
      <c r="J35" s="127">
        <v>0</v>
      </c>
      <c r="K35" s="62">
        <v>4.95</v>
      </c>
      <c r="L35" s="71">
        <f t="shared" si="3"/>
        <v>0</v>
      </c>
      <c r="M35" s="81"/>
    </row>
    <row r="36" spans="2:14" ht="14.65" thickBot="1" x14ac:dyDescent="0.5">
      <c r="B36" s="31" t="s">
        <v>403</v>
      </c>
      <c r="C36" s="148"/>
      <c r="D36" s="149"/>
      <c r="E36" s="150"/>
      <c r="F36" s="36">
        <f>SUM(F31:F35)</f>
        <v>161</v>
      </c>
      <c r="G36" s="73"/>
      <c r="H36" s="74">
        <f>SUM(H31:H35)</f>
        <v>483</v>
      </c>
      <c r="I36" s="75">
        <f>F36*2</f>
        <v>322</v>
      </c>
      <c r="J36" s="115">
        <f>J31+J32+J33+J34+J35</f>
        <v>0</v>
      </c>
      <c r="K36" s="63">
        <v>4.95</v>
      </c>
      <c r="L36" s="72">
        <f>SUM(L31:L35)</f>
        <v>0</v>
      </c>
      <c r="M36" s="78"/>
      <c r="N36" s="26"/>
    </row>
    <row r="37" spans="2:14" ht="11" customHeight="1" x14ac:dyDescent="0.45">
      <c r="C37" s="33"/>
      <c r="D37" s="33"/>
      <c r="E37" s="33"/>
      <c r="F37" s="33"/>
      <c r="G37" s="33"/>
      <c r="H37" s="33"/>
      <c r="I37" s="33"/>
      <c r="J37" s="33"/>
      <c r="K37" s="28"/>
      <c r="M37" s="79"/>
    </row>
    <row r="38" spans="2:14" ht="24.5" customHeight="1" x14ac:dyDescent="0.45">
      <c r="G38" s="33"/>
      <c r="H38" s="33"/>
      <c r="I38" s="168" t="s">
        <v>175</v>
      </c>
      <c r="J38" s="168"/>
      <c r="K38" s="168"/>
      <c r="L38" s="169"/>
      <c r="M38" s="82"/>
      <c r="N38" s="33"/>
    </row>
    <row r="39" spans="2:14" ht="14.65" thickBot="1" x14ac:dyDescent="0.5">
      <c r="M39" s="79"/>
    </row>
    <row r="40" spans="2:14" ht="21.5" customHeight="1" x14ac:dyDescent="0.45">
      <c r="B40" s="156" t="s">
        <v>174</v>
      </c>
      <c r="C40" s="157"/>
      <c r="D40" s="157"/>
      <c r="E40" s="157"/>
      <c r="F40" s="157"/>
      <c r="G40" s="157"/>
      <c r="H40" s="157"/>
      <c r="I40" s="157"/>
      <c r="J40" s="157"/>
      <c r="K40" s="157"/>
      <c r="L40" s="157"/>
      <c r="M40" s="80"/>
    </row>
    <row r="41" spans="2:14" ht="58.5" customHeight="1" x14ac:dyDescent="0.45">
      <c r="B41" s="158" t="s">
        <v>389</v>
      </c>
      <c r="C41" s="159"/>
      <c r="D41" s="159"/>
      <c r="E41" s="159"/>
      <c r="F41" s="160"/>
      <c r="G41" s="161" t="s">
        <v>168</v>
      </c>
      <c r="H41" s="162"/>
      <c r="I41" s="163" t="s">
        <v>178</v>
      </c>
      <c r="J41" s="164"/>
      <c r="K41" s="164"/>
      <c r="L41" s="165"/>
      <c r="M41" s="77"/>
    </row>
    <row r="42" spans="2:14" ht="42.75" x14ac:dyDescent="0.45">
      <c r="B42" s="41" t="s">
        <v>409</v>
      </c>
      <c r="C42" s="42" t="s">
        <v>390</v>
      </c>
      <c r="D42" s="42" t="s">
        <v>125</v>
      </c>
      <c r="E42" s="42" t="s">
        <v>172</v>
      </c>
      <c r="F42" s="46" t="s">
        <v>126</v>
      </c>
      <c r="G42" s="47" t="s">
        <v>166</v>
      </c>
      <c r="H42" s="48" t="s">
        <v>169</v>
      </c>
      <c r="I42" s="42" t="s">
        <v>177</v>
      </c>
      <c r="J42" s="42" t="s">
        <v>193</v>
      </c>
      <c r="K42" s="166" t="s">
        <v>322</v>
      </c>
      <c r="L42" s="167"/>
      <c r="M42" s="87"/>
    </row>
    <row r="43" spans="2:14" x14ac:dyDescent="0.45">
      <c r="B43" s="34" t="s">
        <v>410</v>
      </c>
      <c r="C43" s="20" t="s">
        <v>101</v>
      </c>
      <c r="D43" s="20" t="s">
        <v>98</v>
      </c>
      <c r="E43" s="20" t="s">
        <v>80</v>
      </c>
      <c r="F43" s="30">
        <v>28</v>
      </c>
      <c r="G43" s="50">
        <v>3</v>
      </c>
      <c r="H43" s="51">
        <f>F43*G43</f>
        <v>84</v>
      </c>
      <c r="I43" s="68">
        <f t="shared" ref="I43:I48" si="4">F43*2</f>
        <v>56</v>
      </c>
      <c r="J43" s="129">
        <v>0</v>
      </c>
      <c r="K43" s="154">
        <f>J43*I43*2</f>
        <v>0</v>
      </c>
      <c r="L43" s="155"/>
      <c r="M43" s="81"/>
    </row>
    <row r="44" spans="2:14" x14ac:dyDescent="0.45">
      <c r="B44" s="34" t="s">
        <v>411</v>
      </c>
      <c r="C44" s="20" t="s">
        <v>103</v>
      </c>
      <c r="D44" s="20" t="s">
        <v>20</v>
      </c>
      <c r="E44" s="20" t="s">
        <v>15</v>
      </c>
      <c r="F44" s="30">
        <v>44</v>
      </c>
      <c r="G44" s="50">
        <v>3</v>
      </c>
      <c r="H44" s="51">
        <f t="shared" ref="H44:H47" si="5">F44*G44</f>
        <v>132</v>
      </c>
      <c r="I44" s="68">
        <f t="shared" si="4"/>
        <v>88</v>
      </c>
      <c r="J44" s="129">
        <v>0</v>
      </c>
      <c r="K44" s="154">
        <f t="shared" ref="K44:K47" si="6">J44*I44*2</f>
        <v>0</v>
      </c>
      <c r="L44" s="155"/>
      <c r="M44" s="81"/>
    </row>
    <row r="45" spans="2:14" x14ac:dyDescent="0.45">
      <c r="B45" s="34" t="s">
        <v>412</v>
      </c>
      <c r="C45" s="20" t="s">
        <v>104</v>
      </c>
      <c r="D45" s="20" t="s">
        <v>105</v>
      </c>
      <c r="E45" s="20" t="s">
        <v>106</v>
      </c>
      <c r="F45" s="30">
        <v>32</v>
      </c>
      <c r="G45" s="50">
        <v>3</v>
      </c>
      <c r="H45" s="51">
        <f t="shared" si="5"/>
        <v>96</v>
      </c>
      <c r="I45" s="68">
        <f t="shared" si="4"/>
        <v>64</v>
      </c>
      <c r="J45" s="129">
        <v>0</v>
      </c>
      <c r="K45" s="154">
        <f t="shared" si="6"/>
        <v>0</v>
      </c>
      <c r="L45" s="155"/>
      <c r="M45" s="81"/>
    </row>
    <row r="46" spans="2:14" x14ac:dyDescent="0.45">
      <c r="B46" s="34" t="s">
        <v>413</v>
      </c>
      <c r="C46" s="20" t="s">
        <v>107</v>
      </c>
      <c r="D46" s="20" t="s">
        <v>108</v>
      </c>
      <c r="E46" s="20" t="s">
        <v>48</v>
      </c>
      <c r="F46" s="30">
        <v>36</v>
      </c>
      <c r="G46" s="50">
        <v>3</v>
      </c>
      <c r="H46" s="51">
        <f t="shared" si="5"/>
        <v>108</v>
      </c>
      <c r="I46" s="68">
        <f t="shared" si="4"/>
        <v>72</v>
      </c>
      <c r="J46" s="129">
        <v>0</v>
      </c>
      <c r="K46" s="154">
        <f t="shared" si="6"/>
        <v>0</v>
      </c>
      <c r="L46" s="155"/>
      <c r="M46" s="81"/>
    </row>
    <row r="47" spans="2:14" x14ac:dyDescent="0.45">
      <c r="B47" s="34" t="s">
        <v>414</v>
      </c>
      <c r="C47" s="20" t="s">
        <v>109</v>
      </c>
      <c r="D47" s="20" t="s">
        <v>94</v>
      </c>
      <c r="E47" s="20" t="s">
        <v>110</v>
      </c>
      <c r="F47" s="30">
        <v>21</v>
      </c>
      <c r="G47" s="50">
        <v>3</v>
      </c>
      <c r="H47" s="51">
        <f t="shared" si="5"/>
        <v>63</v>
      </c>
      <c r="I47" s="68">
        <f t="shared" si="4"/>
        <v>42</v>
      </c>
      <c r="J47" s="129">
        <v>0</v>
      </c>
      <c r="K47" s="154">
        <f t="shared" si="6"/>
        <v>0</v>
      </c>
      <c r="L47" s="155"/>
      <c r="M47" s="81"/>
    </row>
    <row r="48" spans="2:14" ht="14.65" thickBot="1" x14ac:dyDescent="0.5">
      <c r="B48" s="31" t="s">
        <v>409</v>
      </c>
      <c r="C48" s="148"/>
      <c r="D48" s="149"/>
      <c r="E48" s="150"/>
      <c r="F48" s="36">
        <f>SUM(F43:F47)</f>
        <v>161</v>
      </c>
      <c r="G48" s="31"/>
      <c r="H48" s="36">
        <f>SUM(H43:H47)</f>
        <v>483</v>
      </c>
      <c r="I48" s="69">
        <f t="shared" si="4"/>
        <v>322</v>
      </c>
      <c r="J48" s="70">
        <v>0</v>
      </c>
      <c r="K48" s="151">
        <f t="shared" ref="K48" si="7">L36</f>
        <v>0</v>
      </c>
      <c r="L48" s="151"/>
      <c r="M48" s="26"/>
      <c r="N48" s="26"/>
    </row>
    <row r="49" spans="3:14" ht="11" customHeight="1" x14ac:dyDescent="0.45">
      <c r="C49" s="33"/>
      <c r="D49" s="33"/>
      <c r="E49" s="33"/>
      <c r="F49" s="33"/>
      <c r="G49" s="33"/>
      <c r="H49" s="33"/>
      <c r="I49" s="33"/>
      <c r="J49" s="33"/>
      <c r="K49" s="28"/>
    </row>
    <row r="50" spans="3:14" ht="24.5" customHeight="1" x14ac:dyDescent="0.45">
      <c r="G50" s="33"/>
      <c r="H50" s="33"/>
      <c r="I50" s="152"/>
      <c r="J50" s="152"/>
      <c r="K50" s="152"/>
      <c r="L50" s="152"/>
      <c r="M50" s="29"/>
      <c r="N50" s="83"/>
    </row>
    <row r="51" spans="3:14" x14ac:dyDescent="0.45">
      <c r="I51" s="153"/>
      <c r="J51" s="153"/>
      <c r="K51" s="153"/>
      <c r="L51" s="153"/>
    </row>
    <row r="52" spans="3:14" x14ac:dyDescent="0.45">
      <c r="I52" s="152"/>
      <c r="J52" s="152"/>
      <c r="K52" s="152"/>
      <c r="L52" s="152"/>
    </row>
  </sheetData>
  <sheetProtection algorithmName="SHA-512" hashValue="VZ3NiVIjXe36YZd1s4uzdgkh7RqFc+MXoKEniSkl6QemVC8FATrS44V5w6Ml5Mmk1KAo1rBMvDM+9jLZnkxjJA==" saltValue="3zYt6RGXN+48ZJVHWmBQSA==" spinCount="100000" sheet="1" objects="1" scenarios="1" selectLockedCells="1"/>
  <mergeCells count="45">
    <mergeCell ref="G29:H29"/>
    <mergeCell ref="I29:L29"/>
    <mergeCell ref="C48:E48"/>
    <mergeCell ref="K48:L48"/>
    <mergeCell ref="B40:L40"/>
    <mergeCell ref="B41:F41"/>
    <mergeCell ref="G41:H41"/>
    <mergeCell ref="I41:L41"/>
    <mergeCell ref="K42:L42"/>
    <mergeCell ref="K43:L43"/>
    <mergeCell ref="I50:L50"/>
    <mergeCell ref="I51:L51"/>
    <mergeCell ref="I52:L52"/>
    <mergeCell ref="K44:L44"/>
    <mergeCell ref="K45:L45"/>
    <mergeCell ref="K46:L46"/>
    <mergeCell ref="K47:L47"/>
    <mergeCell ref="C36:E36"/>
    <mergeCell ref="I38:L38"/>
    <mergeCell ref="B18:F18"/>
    <mergeCell ref="G18:I18"/>
    <mergeCell ref="C25:E25"/>
    <mergeCell ref="G25:H25"/>
    <mergeCell ref="J18:L18"/>
    <mergeCell ref="J19:L19"/>
    <mergeCell ref="J20:L20"/>
    <mergeCell ref="J21:L21"/>
    <mergeCell ref="J22:L22"/>
    <mergeCell ref="J23:L23"/>
    <mergeCell ref="J24:L24"/>
    <mergeCell ref="J25:L25"/>
    <mergeCell ref="B28:L28"/>
    <mergeCell ref="B29:F29"/>
    <mergeCell ref="F16:G16"/>
    <mergeCell ref="K4:K5"/>
    <mergeCell ref="L4:L5"/>
    <mergeCell ref="F11:G11"/>
    <mergeCell ref="H11:I11"/>
    <mergeCell ref="F12:G12"/>
    <mergeCell ref="H12:I12"/>
    <mergeCell ref="F13:G13"/>
    <mergeCell ref="H13:I13"/>
    <mergeCell ref="F14:G14"/>
    <mergeCell ref="H14:I14"/>
    <mergeCell ref="H15:I15"/>
  </mergeCells>
  <pageMargins left="0.7" right="0.7" top="0.75" bottom="0.75" header="0.3" footer="0.3"/>
  <pageSetup paperSize="9" scale="52" orientation="landscape" r:id="rId1"/>
  <rowBreaks count="1" manualBreakCount="1">
    <brk id="26" min="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B3C09-7AA7-46B7-84D4-A98E6F89B0B2}">
  <dimension ref="B1:N49"/>
  <sheetViews>
    <sheetView topLeftCell="E2" zoomScaleNormal="100" workbookViewId="0">
      <selection activeCell="E7" sqref="E7"/>
    </sheetView>
  </sheetViews>
  <sheetFormatPr defaultRowHeight="14.25" x14ac:dyDescent="0.45"/>
  <cols>
    <col min="1" max="1" width="2.796875" customWidth="1"/>
    <col min="3" max="3" width="31.796875" customWidth="1"/>
    <col min="4" max="4" width="13.06640625" customWidth="1"/>
    <col min="5" max="5" width="17" customWidth="1"/>
    <col min="6" max="6" width="17.53125" customWidth="1"/>
    <col min="7" max="7" width="18.46484375" customWidth="1"/>
    <col min="8" max="8" width="16.73046875" customWidth="1"/>
    <col min="9" max="9" width="32.9296875" customWidth="1"/>
    <col min="10" max="10" width="21.06640625" customWidth="1"/>
    <col min="11" max="11" width="30.265625" customWidth="1"/>
    <col min="12" max="12" width="31.796875" customWidth="1"/>
    <col min="13" max="13" width="11.33203125" customWidth="1"/>
    <col min="14" max="14" width="22.19921875" customWidth="1"/>
  </cols>
  <sheetData>
    <row r="1" spans="2:12" x14ac:dyDescent="0.45">
      <c r="B1" s="56"/>
    </row>
    <row r="2" spans="2:12" x14ac:dyDescent="0.45">
      <c r="B2" s="86" t="s">
        <v>415</v>
      </c>
    </row>
    <row r="3" spans="2:12" ht="9" customHeight="1" thickBot="1" x14ac:dyDescent="0.55000000000000004">
      <c r="B3" s="24"/>
    </row>
    <row r="4" spans="2:12" ht="25.05" customHeight="1" x14ac:dyDescent="0.45">
      <c r="B4" s="53" t="s">
        <v>156</v>
      </c>
      <c r="C4" s="54"/>
      <c r="D4" s="54"/>
      <c r="E4" s="54"/>
      <c r="F4" s="54"/>
      <c r="G4" s="54"/>
      <c r="H4" s="54"/>
      <c r="I4" s="84"/>
      <c r="K4" s="184" t="s">
        <v>180</v>
      </c>
      <c r="L4" s="186">
        <f>L11+L12</f>
        <v>0</v>
      </c>
    </row>
    <row r="5" spans="2:12" ht="46.5" customHeight="1" x14ac:dyDescent="0.45">
      <c r="B5" s="41" t="s">
        <v>416</v>
      </c>
      <c r="C5" s="42" t="s">
        <v>323</v>
      </c>
      <c r="D5" s="42" t="s">
        <v>0</v>
      </c>
      <c r="E5" s="42" t="s">
        <v>165</v>
      </c>
      <c r="F5" s="42" t="s">
        <v>3</v>
      </c>
      <c r="G5" s="42" t="s">
        <v>129</v>
      </c>
      <c r="H5" s="42" t="s">
        <v>4</v>
      </c>
      <c r="I5" s="42" t="s">
        <v>2</v>
      </c>
      <c r="K5" s="185"/>
      <c r="L5" s="187"/>
    </row>
    <row r="6" spans="2:12" x14ac:dyDescent="0.45">
      <c r="B6" s="34" t="s">
        <v>417</v>
      </c>
      <c r="C6" s="21" t="s">
        <v>1</v>
      </c>
      <c r="D6" s="68">
        <v>1</v>
      </c>
      <c r="E6" s="126">
        <v>0</v>
      </c>
      <c r="F6" s="68">
        <v>7.5</v>
      </c>
      <c r="G6" s="62">
        <f>D6*E6*F6</f>
        <v>0</v>
      </c>
      <c r="H6" s="68">
        <v>3</v>
      </c>
      <c r="I6" s="62">
        <f>G6*H6</f>
        <v>0</v>
      </c>
      <c r="K6" s="90"/>
      <c r="L6" s="91"/>
    </row>
    <row r="7" spans="2:12" ht="28.5" x14ac:dyDescent="0.45">
      <c r="B7" s="34" t="s">
        <v>418</v>
      </c>
      <c r="C7" s="21" t="s">
        <v>154</v>
      </c>
      <c r="D7" s="68">
        <v>1</v>
      </c>
      <c r="E7" s="126">
        <v>0</v>
      </c>
      <c r="F7" s="68">
        <v>7.5</v>
      </c>
      <c r="G7" s="62">
        <f>D7*E7*F7</f>
        <v>0</v>
      </c>
      <c r="H7" s="68">
        <v>3</v>
      </c>
      <c r="I7" s="62">
        <f>G7*H7</f>
        <v>0</v>
      </c>
      <c r="K7" s="92" t="s">
        <v>441</v>
      </c>
      <c r="L7" s="91">
        <f>H15</f>
        <v>0</v>
      </c>
    </row>
    <row r="8" spans="2:12" ht="14.65" thickBot="1" x14ac:dyDescent="0.5">
      <c r="B8" s="31" t="s">
        <v>416</v>
      </c>
      <c r="C8" s="55" t="s">
        <v>159</v>
      </c>
      <c r="D8" s="55"/>
      <c r="E8" s="55"/>
      <c r="F8" s="55"/>
      <c r="G8" s="55"/>
      <c r="H8" s="55"/>
      <c r="I8" s="85">
        <f>SUM(I6:I7)</f>
        <v>0</v>
      </c>
      <c r="K8" s="90" t="s">
        <v>442</v>
      </c>
      <c r="L8" s="91">
        <f>I24</f>
        <v>0</v>
      </c>
    </row>
    <row r="9" spans="2:12" x14ac:dyDescent="0.45">
      <c r="B9" s="25"/>
      <c r="C9" s="116"/>
      <c r="D9" s="19"/>
      <c r="E9" s="19"/>
      <c r="F9" s="19"/>
      <c r="G9" s="19"/>
      <c r="H9" s="19"/>
      <c r="I9" s="113"/>
      <c r="K9" s="90" t="s">
        <v>443</v>
      </c>
      <c r="L9" s="91">
        <f>L34</f>
        <v>0</v>
      </c>
    </row>
    <row r="10" spans="2:12" ht="13.5" customHeight="1" x14ac:dyDescent="0.45">
      <c r="B10" s="117"/>
      <c r="C10" s="99" t="s">
        <v>324</v>
      </c>
      <c r="D10" s="118"/>
      <c r="E10" s="118"/>
      <c r="F10" s="118"/>
      <c r="G10" s="118"/>
      <c r="H10" s="118"/>
      <c r="I10" s="119"/>
      <c r="K10" s="90" t="s">
        <v>444</v>
      </c>
      <c r="L10" s="91">
        <f>K45</f>
        <v>0</v>
      </c>
    </row>
    <row r="11" spans="2:12" ht="13.5" customHeight="1" x14ac:dyDescent="0.45">
      <c r="B11" s="98" t="s">
        <v>419</v>
      </c>
      <c r="D11" s="100"/>
      <c r="E11" s="104" t="s">
        <v>308</v>
      </c>
      <c r="F11" s="188" t="s">
        <v>309</v>
      </c>
      <c r="G11" s="188"/>
      <c r="H11" s="189" t="s">
        <v>311</v>
      </c>
      <c r="I11" s="190"/>
      <c r="J11" s="96"/>
      <c r="K11" s="90" t="s">
        <v>180</v>
      </c>
      <c r="L11" s="91">
        <f>L7+L8+L9+L10</f>
        <v>0</v>
      </c>
    </row>
    <row r="12" spans="2:12" ht="13.5" customHeight="1" x14ac:dyDescent="0.45">
      <c r="B12" s="98" t="s">
        <v>420</v>
      </c>
      <c r="C12" s="101" t="s">
        <v>305</v>
      </c>
      <c r="D12" s="103">
        <v>1</v>
      </c>
      <c r="E12" s="124">
        <v>0</v>
      </c>
      <c r="F12" s="191">
        <v>6</v>
      </c>
      <c r="G12" s="192"/>
      <c r="H12" s="193">
        <f>E12*F12</f>
        <v>0</v>
      </c>
      <c r="I12" s="194"/>
      <c r="J12" s="96"/>
      <c r="K12" s="122" t="s">
        <v>327</v>
      </c>
      <c r="L12" s="120">
        <f>L11*0.05</f>
        <v>0</v>
      </c>
    </row>
    <row r="13" spans="2:12" ht="13.5" customHeight="1" x14ac:dyDescent="0.45">
      <c r="B13" s="98" t="s">
        <v>421</v>
      </c>
      <c r="C13" s="101" t="s">
        <v>306</v>
      </c>
      <c r="D13" s="103">
        <v>1</v>
      </c>
      <c r="E13" s="124">
        <v>0</v>
      </c>
      <c r="F13" s="191">
        <v>6</v>
      </c>
      <c r="G13" s="192"/>
      <c r="H13" s="193">
        <f>E13*F13</f>
        <v>0</v>
      </c>
      <c r="I13" s="194"/>
      <c r="J13" s="96"/>
      <c r="K13" s="90" t="s">
        <v>194</v>
      </c>
      <c r="L13" s="91">
        <f>L11+L12*0.15</f>
        <v>0</v>
      </c>
    </row>
    <row r="14" spans="2:12" ht="13.5" customHeight="1" x14ac:dyDescent="0.45">
      <c r="B14" s="98" t="s">
        <v>422</v>
      </c>
      <c r="C14" s="101" t="s">
        <v>307</v>
      </c>
      <c r="D14" s="103">
        <v>1</v>
      </c>
      <c r="E14" s="124">
        <v>0</v>
      </c>
      <c r="F14" s="191">
        <v>6</v>
      </c>
      <c r="G14" s="192"/>
      <c r="H14" s="193">
        <f>E14*F14</f>
        <v>0</v>
      </c>
      <c r="I14" s="194"/>
      <c r="J14" s="96"/>
      <c r="K14" s="90" t="s">
        <v>197</v>
      </c>
      <c r="L14" s="91">
        <f>L11+L12+L13</f>
        <v>0</v>
      </c>
    </row>
    <row r="15" spans="2:12" ht="13.5" customHeight="1" x14ac:dyDescent="0.45">
      <c r="B15" s="98" t="s">
        <v>419</v>
      </c>
      <c r="C15" s="99" t="s">
        <v>310</v>
      </c>
      <c r="D15" s="100"/>
      <c r="E15" s="125">
        <f>E12+E13+E14</f>
        <v>0</v>
      </c>
      <c r="H15" s="195">
        <f>H12+H13+H14</f>
        <v>0</v>
      </c>
      <c r="I15" s="196"/>
      <c r="J15" s="96"/>
      <c r="K15" s="121"/>
      <c r="L15" s="112"/>
    </row>
    <row r="16" spans="2:12" ht="14.65" thickBot="1" x14ac:dyDescent="0.5">
      <c r="B16" s="96"/>
      <c r="C16" s="97"/>
      <c r="D16" s="96"/>
      <c r="E16" s="96"/>
      <c r="F16" s="182"/>
      <c r="G16" s="183"/>
      <c r="H16" s="96"/>
      <c r="I16" s="96"/>
      <c r="J16" s="96"/>
      <c r="K16" s="121"/>
      <c r="L16" s="112"/>
    </row>
    <row r="17" spans="2:14" ht="22.05" customHeight="1" thickBot="1" x14ac:dyDescent="0.5">
      <c r="B17" s="89" t="s">
        <v>173</v>
      </c>
      <c r="C17" s="89"/>
      <c r="D17" s="89"/>
      <c r="E17" s="89"/>
      <c r="F17" s="89"/>
      <c r="G17" s="89"/>
      <c r="H17" s="89"/>
      <c r="I17" s="107"/>
      <c r="J17" s="131" t="s">
        <v>440</v>
      </c>
      <c r="K17" s="132"/>
      <c r="L17" s="133"/>
      <c r="M17" s="109"/>
    </row>
    <row r="18" spans="2:14" ht="44" customHeight="1" x14ac:dyDescent="0.45">
      <c r="B18" s="158" t="s">
        <v>423</v>
      </c>
      <c r="C18" s="159"/>
      <c r="D18" s="159"/>
      <c r="E18" s="159"/>
      <c r="F18" s="160"/>
      <c r="G18" s="170" t="s">
        <v>158</v>
      </c>
      <c r="H18" s="164"/>
      <c r="I18" s="164"/>
      <c r="J18" s="175"/>
      <c r="K18" s="176"/>
      <c r="L18" s="177"/>
      <c r="M18" s="88"/>
    </row>
    <row r="19" spans="2:14" ht="71.25" x14ac:dyDescent="0.45">
      <c r="B19" s="41" t="s">
        <v>425</v>
      </c>
      <c r="C19" s="42" t="s">
        <v>424</v>
      </c>
      <c r="D19" s="42" t="s">
        <v>127</v>
      </c>
      <c r="E19" s="42" t="s">
        <v>139</v>
      </c>
      <c r="F19" s="106" t="s">
        <v>126</v>
      </c>
      <c r="G19" s="44" t="s">
        <v>328</v>
      </c>
      <c r="H19" s="105" t="s">
        <v>128</v>
      </c>
      <c r="I19" s="108" t="s">
        <v>171</v>
      </c>
      <c r="J19" s="178"/>
      <c r="K19" s="179"/>
      <c r="L19" s="180"/>
      <c r="M19" s="110"/>
    </row>
    <row r="20" spans="2:14" x14ac:dyDescent="0.45">
      <c r="B20" s="34" t="s">
        <v>426</v>
      </c>
      <c r="C20" s="20" t="s">
        <v>113</v>
      </c>
      <c r="D20" s="20" t="s">
        <v>114</v>
      </c>
      <c r="E20" s="20" t="s">
        <v>21</v>
      </c>
      <c r="F20" s="35">
        <v>119</v>
      </c>
      <c r="G20" s="146">
        <f>I8*F20</f>
        <v>0</v>
      </c>
      <c r="H20" s="57">
        <v>2</v>
      </c>
      <c r="I20" s="76">
        <f>G20</f>
        <v>0</v>
      </c>
      <c r="J20" s="178"/>
      <c r="K20" s="179"/>
      <c r="L20" s="180"/>
      <c r="M20" s="111"/>
    </row>
    <row r="21" spans="2:14" x14ac:dyDescent="0.45">
      <c r="B21" s="34" t="s">
        <v>427</v>
      </c>
      <c r="C21" s="20" t="s">
        <v>115</v>
      </c>
      <c r="D21" s="20" t="s">
        <v>116</v>
      </c>
      <c r="E21" s="20" t="s">
        <v>106</v>
      </c>
      <c r="F21" s="35">
        <v>43</v>
      </c>
      <c r="G21" s="146">
        <f>I8*F21</f>
        <v>0</v>
      </c>
      <c r="H21" s="58">
        <v>2</v>
      </c>
      <c r="I21" s="76">
        <f t="shared" ref="I21:I23" si="0">G21</f>
        <v>0</v>
      </c>
      <c r="J21" s="178"/>
      <c r="K21" s="179"/>
      <c r="L21" s="180"/>
      <c r="M21" s="111"/>
    </row>
    <row r="22" spans="2:14" x14ac:dyDescent="0.45">
      <c r="B22" s="34" t="s">
        <v>428</v>
      </c>
      <c r="C22" s="20" t="s">
        <v>117</v>
      </c>
      <c r="D22" s="20" t="s">
        <v>118</v>
      </c>
      <c r="E22" s="20" t="s">
        <v>119</v>
      </c>
      <c r="F22" s="35">
        <v>88</v>
      </c>
      <c r="G22" s="146">
        <f>I8*F22</f>
        <v>0</v>
      </c>
      <c r="H22" s="58">
        <v>2</v>
      </c>
      <c r="I22" s="76">
        <f t="shared" si="0"/>
        <v>0</v>
      </c>
      <c r="J22" s="134"/>
      <c r="K22" s="135"/>
      <c r="L22" s="136"/>
      <c r="M22" s="111"/>
    </row>
    <row r="23" spans="2:14" x14ac:dyDescent="0.45">
      <c r="B23" s="34" t="s">
        <v>429</v>
      </c>
      <c r="C23" s="20" t="s">
        <v>120</v>
      </c>
      <c r="D23" s="20" t="s">
        <v>67</v>
      </c>
      <c r="E23" s="20" t="s">
        <v>121</v>
      </c>
      <c r="F23" s="35">
        <v>62</v>
      </c>
      <c r="G23" s="146">
        <f>I8*F23</f>
        <v>0</v>
      </c>
      <c r="H23" s="58">
        <v>2</v>
      </c>
      <c r="I23" s="76">
        <f t="shared" si="0"/>
        <v>0</v>
      </c>
      <c r="J23" s="134"/>
      <c r="K23" s="135"/>
      <c r="L23" s="136"/>
      <c r="M23" s="111"/>
    </row>
    <row r="24" spans="2:14" ht="14.65" thickBot="1" x14ac:dyDescent="0.5">
      <c r="B24" s="31" t="s">
        <v>425</v>
      </c>
      <c r="C24" s="171" t="s">
        <v>167</v>
      </c>
      <c r="D24" s="172"/>
      <c r="E24" s="173"/>
      <c r="F24" s="39">
        <f>SUM(F20:F23)</f>
        <v>312</v>
      </c>
      <c r="G24" s="174" t="s">
        <v>157</v>
      </c>
      <c r="H24" s="173"/>
      <c r="I24" s="72">
        <f>SUM(I20:I23)</f>
        <v>0</v>
      </c>
      <c r="J24" s="134"/>
      <c r="K24" s="135"/>
      <c r="L24" s="136"/>
      <c r="M24" s="26"/>
      <c r="N24" s="26"/>
    </row>
    <row r="25" spans="2:14" ht="14.65" thickBot="1" x14ac:dyDescent="0.5">
      <c r="B25" s="25"/>
      <c r="C25" s="27"/>
      <c r="D25" s="27"/>
      <c r="E25" s="27"/>
      <c r="F25" s="25"/>
      <c r="G25" s="19"/>
      <c r="H25" s="19"/>
      <c r="I25" s="26"/>
      <c r="J25" s="137"/>
      <c r="K25" s="138"/>
      <c r="L25" s="139"/>
    </row>
    <row r="26" spans="2:14" ht="14.65" thickBot="1" x14ac:dyDescent="0.5">
      <c r="M26" s="79"/>
    </row>
    <row r="27" spans="2:14" ht="21.5" customHeight="1" x14ac:dyDescent="0.45">
      <c r="B27" s="156" t="s">
        <v>148</v>
      </c>
      <c r="C27" s="157"/>
      <c r="D27" s="157"/>
      <c r="E27" s="157"/>
      <c r="F27" s="157"/>
      <c r="G27" s="157"/>
      <c r="H27" s="157"/>
      <c r="I27" s="157"/>
      <c r="J27" s="157"/>
      <c r="K27" s="157"/>
      <c r="L27" s="157"/>
      <c r="M27" s="80"/>
    </row>
    <row r="28" spans="2:14" ht="61.5" customHeight="1" x14ac:dyDescent="0.45">
      <c r="B28" s="158" t="s">
        <v>423</v>
      </c>
      <c r="C28" s="159"/>
      <c r="D28" s="159"/>
      <c r="E28" s="159"/>
      <c r="F28" s="160"/>
      <c r="G28" s="181" t="s">
        <v>168</v>
      </c>
      <c r="H28" s="159"/>
      <c r="I28" s="163" t="s">
        <v>179</v>
      </c>
      <c r="J28" s="164"/>
      <c r="K28" s="164"/>
      <c r="L28" s="165"/>
      <c r="M28" s="77"/>
    </row>
    <row r="29" spans="2:14" ht="71.25" x14ac:dyDescent="0.45">
      <c r="B29" s="41" t="s">
        <v>430</v>
      </c>
      <c r="C29" s="42" t="s">
        <v>424</v>
      </c>
      <c r="D29" s="42" t="s">
        <v>125</v>
      </c>
      <c r="E29" s="42" t="s">
        <v>172</v>
      </c>
      <c r="F29" s="46" t="s">
        <v>126</v>
      </c>
      <c r="G29" s="47" t="s">
        <v>166</v>
      </c>
      <c r="H29" s="48" t="s">
        <v>169</v>
      </c>
      <c r="I29" s="49" t="s">
        <v>312</v>
      </c>
      <c r="J29" s="42" t="s">
        <v>176</v>
      </c>
      <c r="K29" s="45" t="s">
        <v>170</v>
      </c>
      <c r="L29" s="114" t="s">
        <v>199</v>
      </c>
      <c r="M29" s="87"/>
    </row>
    <row r="30" spans="2:14" x14ac:dyDescent="0.45">
      <c r="B30" s="66" t="s">
        <v>431</v>
      </c>
      <c r="C30" s="52" t="s">
        <v>113</v>
      </c>
      <c r="D30" s="52" t="s">
        <v>114</v>
      </c>
      <c r="E30" s="52" t="s">
        <v>21</v>
      </c>
      <c r="F30" s="67">
        <v>119</v>
      </c>
      <c r="G30" s="64">
        <v>3</v>
      </c>
      <c r="H30" s="65">
        <f>F30*G30</f>
        <v>357</v>
      </c>
      <c r="I30" s="64">
        <f>F30*2</f>
        <v>238</v>
      </c>
      <c r="J30" s="127">
        <v>0</v>
      </c>
      <c r="K30" s="62">
        <v>4.95</v>
      </c>
      <c r="L30" s="71">
        <f>J30*K30</f>
        <v>0</v>
      </c>
      <c r="M30" s="81"/>
    </row>
    <row r="31" spans="2:14" x14ac:dyDescent="0.45">
      <c r="B31" s="66" t="s">
        <v>432</v>
      </c>
      <c r="C31" s="52" t="s">
        <v>115</v>
      </c>
      <c r="D31" s="52" t="s">
        <v>116</v>
      </c>
      <c r="E31" s="52" t="s">
        <v>106</v>
      </c>
      <c r="F31" s="67">
        <v>43</v>
      </c>
      <c r="G31" s="64">
        <v>3</v>
      </c>
      <c r="H31" s="65">
        <f t="shared" ref="H31:H33" si="1">F31*G31</f>
        <v>129</v>
      </c>
      <c r="I31" s="64">
        <f t="shared" ref="I31:I33" si="2">F31*2</f>
        <v>86</v>
      </c>
      <c r="J31" s="127">
        <v>0</v>
      </c>
      <c r="K31" s="62">
        <v>4.95</v>
      </c>
      <c r="L31" s="71">
        <f t="shared" ref="L31:L33" si="3">I31*J31*K31</f>
        <v>0</v>
      </c>
      <c r="M31" s="81"/>
    </row>
    <row r="32" spans="2:14" x14ac:dyDescent="0.45">
      <c r="B32" s="66" t="s">
        <v>433</v>
      </c>
      <c r="C32" s="52" t="s">
        <v>117</v>
      </c>
      <c r="D32" s="52" t="s">
        <v>118</v>
      </c>
      <c r="E32" s="52" t="s">
        <v>119</v>
      </c>
      <c r="F32" s="67">
        <v>88</v>
      </c>
      <c r="G32" s="64">
        <v>3</v>
      </c>
      <c r="H32" s="65">
        <f t="shared" si="1"/>
        <v>264</v>
      </c>
      <c r="I32" s="64">
        <f t="shared" si="2"/>
        <v>176</v>
      </c>
      <c r="J32" s="127">
        <v>0</v>
      </c>
      <c r="K32" s="62">
        <v>4.95</v>
      </c>
      <c r="L32" s="71">
        <f t="shared" si="3"/>
        <v>0</v>
      </c>
      <c r="M32" s="81"/>
    </row>
    <row r="33" spans="2:14" x14ac:dyDescent="0.45">
      <c r="B33" s="66" t="s">
        <v>434</v>
      </c>
      <c r="C33" s="52" t="s">
        <v>120</v>
      </c>
      <c r="D33" s="52" t="s">
        <v>67</v>
      </c>
      <c r="E33" s="52" t="s">
        <v>121</v>
      </c>
      <c r="F33" s="67">
        <v>62</v>
      </c>
      <c r="G33" s="64">
        <v>3</v>
      </c>
      <c r="H33" s="65">
        <f t="shared" si="1"/>
        <v>186</v>
      </c>
      <c r="I33" s="64">
        <f t="shared" si="2"/>
        <v>124</v>
      </c>
      <c r="J33" s="127">
        <v>0</v>
      </c>
      <c r="K33" s="62">
        <v>4.95</v>
      </c>
      <c r="L33" s="71">
        <f t="shared" si="3"/>
        <v>0</v>
      </c>
      <c r="M33" s="81"/>
    </row>
    <row r="34" spans="2:14" ht="14.65" thickBot="1" x14ac:dyDescent="0.5">
      <c r="B34" s="31" t="s">
        <v>430</v>
      </c>
      <c r="C34" s="148"/>
      <c r="D34" s="149"/>
      <c r="E34" s="150"/>
      <c r="F34" s="36">
        <f>SUM(F30:F33)</f>
        <v>312</v>
      </c>
      <c r="G34" s="73"/>
      <c r="H34" s="74">
        <f>SUM(H30:H33)</f>
        <v>936</v>
      </c>
      <c r="I34" s="75">
        <f>F34*2</f>
        <v>624</v>
      </c>
      <c r="J34" s="128">
        <f>J30+J31+J32+J33</f>
        <v>0</v>
      </c>
      <c r="K34" s="63">
        <v>4.95</v>
      </c>
      <c r="L34" s="72">
        <f>SUM(L30:L33)</f>
        <v>0</v>
      </c>
      <c r="M34" s="78"/>
      <c r="N34" s="26"/>
    </row>
    <row r="35" spans="2:14" ht="11" customHeight="1" x14ac:dyDescent="0.45">
      <c r="C35" s="33"/>
      <c r="D35" s="33"/>
      <c r="E35" s="33"/>
      <c r="F35" s="33"/>
      <c r="G35" s="33"/>
      <c r="H35" s="33"/>
      <c r="I35" s="33"/>
      <c r="J35" s="33"/>
      <c r="K35" s="28"/>
      <c r="M35" s="79"/>
    </row>
    <row r="36" spans="2:14" ht="24.5" customHeight="1" x14ac:dyDescent="0.45">
      <c r="G36" s="33"/>
      <c r="H36" s="33"/>
      <c r="I36" s="168" t="s">
        <v>175</v>
      </c>
      <c r="J36" s="168"/>
      <c r="K36" s="168"/>
      <c r="L36" s="169"/>
      <c r="M36" s="82"/>
      <c r="N36" s="33"/>
    </row>
    <row r="37" spans="2:14" ht="14.65" thickBot="1" x14ac:dyDescent="0.5">
      <c r="M37" s="79"/>
    </row>
    <row r="38" spans="2:14" ht="21.5" customHeight="1" x14ac:dyDescent="0.45">
      <c r="B38" s="156" t="s">
        <v>174</v>
      </c>
      <c r="C38" s="157"/>
      <c r="D38" s="157"/>
      <c r="E38" s="157"/>
      <c r="F38" s="157"/>
      <c r="G38" s="157"/>
      <c r="H38" s="157"/>
      <c r="I38" s="157"/>
      <c r="J38" s="157"/>
      <c r="K38" s="157"/>
      <c r="L38" s="157"/>
      <c r="M38" s="80"/>
    </row>
    <row r="39" spans="2:14" ht="58.5" customHeight="1" x14ac:dyDescent="0.45">
      <c r="B39" s="158" t="s">
        <v>423</v>
      </c>
      <c r="C39" s="159"/>
      <c r="D39" s="159"/>
      <c r="E39" s="159"/>
      <c r="F39" s="160"/>
      <c r="G39" s="161" t="s">
        <v>168</v>
      </c>
      <c r="H39" s="162"/>
      <c r="I39" s="163" t="s">
        <v>178</v>
      </c>
      <c r="J39" s="164"/>
      <c r="K39" s="164"/>
      <c r="L39" s="165"/>
      <c r="M39" s="77"/>
    </row>
    <row r="40" spans="2:14" ht="42.75" x14ac:dyDescent="0.45">
      <c r="B40" s="41" t="s">
        <v>435</v>
      </c>
      <c r="C40" s="42" t="s">
        <v>424</v>
      </c>
      <c r="D40" s="42" t="s">
        <v>125</v>
      </c>
      <c r="E40" s="42" t="s">
        <v>172</v>
      </c>
      <c r="F40" s="46" t="s">
        <v>126</v>
      </c>
      <c r="G40" s="47" t="s">
        <v>166</v>
      </c>
      <c r="H40" s="48" t="s">
        <v>169</v>
      </c>
      <c r="I40" s="42" t="s">
        <v>177</v>
      </c>
      <c r="J40" s="42" t="s">
        <v>193</v>
      </c>
      <c r="K40" s="166" t="s">
        <v>322</v>
      </c>
      <c r="L40" s="167"/>
      <c r="M40" s="87"/>
    </row>
    <row r="41" spans="2:14" x14ac:dyDescent="0.45">
      <c r="B41" s="34" t="s">
        <v>436</v>
      </c>
      <c r="C41" s="20" t="s">
        <v>113</v>
      </c>
      <c r="D41" s="20" t="s">
        <v>114</v>
      </c>
      <c r="E41" s="20" t="s">
        <v>21</v>
      </c>
      <c r="F41" s="30">
        <v>119</v>
      </c>
      <c r="G41" s="50">
        <v>3</v>
      </c>
      <c r="H41" s="51">
        <f>F41*G41</f>
        <v>357</v>
      </c>
      <c r="I41" s="68">
        <f t="shared" ref="I41:I45" si="4">F41*2</f>
        <v>238</v>
      </c>
      <c r="J41" s="129">
        <v>550</v>
      </c>
      <c r="K41" s="154">
        <f>J41*I41*2</f>
        <v>261800</v>
      </c>
      <c r="L41" s="155"/>
      <c r="M41" s="81"/>
    </row>
    <row r="42" spans="2:14" x14ac:dyDescent="0.45">
      <c r="B42" s="34" t="s">
        <v>437</v>
      </c>
      <c r="C42" s="20" t="s">
        <v>115</v>
      </c>
      <c r="D42" s="20" t="s">
        <v>116</v>
      </c>
      <c r="E42" s="20" t="s">
        <v>106</v>
      </c>
      <c r="F42" s="30">
        <v>43</v>
      </c>
      <c r="G42" s="50">
        <v>3</v>
      </c>
      <c r="H42" s="51">
        <f t="shared" ref="H42:H44" si="5">F42*G42</f>
        <v>129</v>
      </c>
      <c r="I42" s="68">
        <f t="shared" si="4"/>
        <v>86</v>
      </c>
      <c r="J42" s="129">
        <v>650</v>
      </c>
      <c r="K42" s="154">
        <f t="shared" ref="K42:K44" si="6">J42*I42*2</f>
        <v>111800</v>
      </c>
      <c r="L42" s="155"/>
      <c r="M42" s="81"/>
    </row>
    <row r="43" spans="2:14" x14ac:dyDescent="0.45">
      <c r="B43" s="34" t="s">
        <v>438</v>
      </c>
      <c r="C43" s="20" t="s">
        <v>117</v>
      </c>
      <c r="D43" s="20" t="s">
        <v>118</v>
      </c>
      <c r="E43" s="20" t="s">
        <v>119</v>
      </c>
      <c r="F43" s="30">
        <v>88</v>
      </c>
      <c r="G43" s="50">
        <v>3</v>
      </c>
      <c r="H43" s="51">
        <f t="shared" si="5"/>
        <v>264</v>
      </c>
      <c r="I43" s="68">
        <f t="shared" si="4"/>
        <v>176</v>
      </c>
      <c r="J43" s="129">
        <v>670</v>
      </c>
      <c r="K43" s="154">
        <f t="shared" si="6"/>
        <v>235840</v>
      </c>
      <c r="L43" s="155"/>
      <c r="M43" s="81"/>
    </row>
    <row r="44" spans="2:14" x14ac:dyDescent="0.45">
      <c r="B44" s="34" t="s">
        <v>439</v>
      </c>
      <c r="C44" s="20" t="s">
        <v>120</v>
      </c>
      <c r="D44" s="20" t="s">
        <v>67</v>
      </c>
      <c r="E44" s="20" t="s">
        <v>121</v>
      </c>
      <c r="F44" s="30">
        <v>62</v>
      </c>
      <c r="G44" s="50">
        <v>3</v>
      </c>
      <c r="H44" s="51">
        <f t="shared" si="5"/>
        <v>186</v>
      </c>
      <c r="I44" s="68">
        <f t="shared" si="4"/>
        <v>124</v>
      </c>
      <c r="J44" s="129">
        <v>1100</v>
      </c>
      <c r="K44" s="154">
        <f t="shared" si="6"/>
        <v>272800</v>
      </c>
      <c r="L44" s="155"/>
      <c r="M44" s="81"/>
    </row>
    <row r="45" spans="2:14" ht="14.65" thickBot="1" x14ac:dyDescent="0.5">
      <c r="B45" s="31" t="s">
        <v>435</v>
      </c>
      <c r="C45" s="148"/>
      <c r="D45" s="149"/>
      <c r="E45" s="150"/>
      <c r="F45" s="36">
        <f>SUM(F41:F44)</f>
        <v>312</v>
      </c>
      <c r="G45" s="31"/>
      <c r="H45" s="36">
        <f>SUM(H41:H44)</f>
        <v>936</v>
      </c>
      <c r="I45" s="69">
        <f t="shared" si="4"/>
        <v>624</v>
      </c>
      <c r="J45" s="130">
        <v>0</v>
      </c>
      <c r="K45" s="151">
        <f t="shared" ref="K45" si="7">L34</f>
        <v>0</v>
      </c>
      <c r="L45" s="151"/>
      <c r="M45" s="26"/>
      <c r="N45" s="26"/>
    </row>
    <row r="46" spans="2:14" ht="11" customHeight="1" x14ac:dyDescent="0.45">
      <c r="C46" s="33"/>
      <c r="D46" s="33"/>
      <c r="E46" s="33"/>
      <c r="F46" s="33"/>
      <c r="G46" s="33"/>
      <c r="H46" s="33"/>
      <c r="I46" s="33"/>
      <c r="J46" s="33"/>
      <c r="K46" s="28"/>
    </row>
    <row r="47" spans="2:14" ht="24.5" customHeight="1" x14ac:dyDescent="0.45">
      <c r="G47" s="33"/>
      <c r="H47" s="33"/>
      <c r="I47" s="152"/>
      <c r="J47" s="152"/>
      <c r="K47" s="152"/>
      <c r="L47" s="152"/>
      <c r="M47" s="29"/>
      <c r="N47" s="83"/>
    </row>
    <row r="48" spans="2:14" x14ac:dyDescent="0.45">
      <c r="I48" s="153"/>
      <c r="J48" s="153"/>
      <c r="K48" s="153"/>
      <c r="L48" s="153"/>
    </row>
    <row r="49" spans="9:12" x14ac:dyDescent="0.45">
      <c r="I49" s="152"/>
      <c r="J49" s="152"/>
      <c r="K49" s="152"/>
      <c r="L49" s="152"/>
    </row>
  </sheetData>
  <sheetProtection algorithmName="SHA-512" hashValue="rN5pAnYmSrH+/p+nS9n1fqsS8/oamKZBSBwZZGhYvZwzbg4zB00XUUnUuwGXGp3NEKyQIQfeslfnpQYWCfrusg==" saltValue="MIB434A1hXkbwgU9p4vHEg==" spinCount="100000" sheet="1" objects="1" scenarios="1" selectLockedCells="1"/>
  <mergeCells count="40">
    <mergeCell ref="C45:E45"/>
    <mergeCell ref="K45:L45"/>
    <mergeCell ref="B38:L38"/>
    <mergeCell ref="B39:F39"/>
    <mergeCell ref="G39:H39"/>
    <mergeCell ref="I39:L39"/>
    <mergeCell ref="K40:L40"/>
    <mergeCell ref="K41:L41"/>
    <mergeCell ref="I47:L47"/>
    <mergeCell ref="I48:L48"/>
    <mergeCell ref="I49:L49"/>
    <mergeCell ref="K42:L42"/>
    <mergeCell ref="K43:L43"/>
    <mergeCell ref="K44:L44"/>
    <mergeCell ref="C34:E34"/>
    <mergeCell ref="I36:L36"/>
    <mergeCell ref="B18:F18"/>
    <mergeCell ref="G18:I18"/>
    <mergeCell ref="C24:E24"/>
    <mergeCell ref="G24:H24"/>
    <mergeCell ref="J18:L18"/>
    <mergeCell ref="J19:L19"/>
    <mergeCell ref="J20:L20"/>
    <mergeCell ref="J21:L21"/>
    <mergeCell ref="B27:L27"/>
    <mergeCell ref="B28:F28"/>
    <mergeCell ref="G28:H28"/>
    <mergeCell ref="I28:L28"/>
    <mergeCell ref="F16:G16"/>
    <mergeCell ref="K4:K5"/>
    <mergeCell ref="L4:L5"/>
    <mergeCell ref="F11:G11"/>
    <mergeCell ref="H11:I11"/>
    <mergeCell ref="F12:G12"/>
    <mergeCell ref="H12:I12"/>
    <mergeCell ref="F13:G13"/>
    <mergeCell ref="H13:I13"/>
    <mergeCell ref="F14:G14"/>
    <mergeCell ref="H14:I14"/>
    <mergeCell ref="H15:I15"/>
  </mergeCells>
  <pageMargins left="0.7" right="0.7" top="0.75" bottom="0.75" header="0.3" footer="0.3"/>
  <pageSetup paperSize="9" scale="54" orientation="landscape" r:id="rId1"/>
  <rowBreaks count="1" manualBreakCount="1">
    <brk id="25" min="1" max="1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Rules</vt:lpstr>
      <vt:lpstr>Eastern Cape</vt:lpstr>
      <vt:lpstr>Free State</vt:lpstr>
      <vt:lpstr>Gauteng</vt:lpstr>
      <vt:lpstr>KwaZulu-Natal</vt:lpstr>
      <vt:lpstr>Limpopo</vt:lpstr>
      <vt:lpstr>Mpumalanga</vt:lpstr>
      <vt:lpstr>Northern Cape </vt:lpstr>
      <vt:lpstr>North West</vt:lpstr>
      <vt:lpstr>'Eastern Cape'!Print_Area</vt:lpstr>
      <vt:lpstr>'Free State'!Print_Area</vt:lpstr>
      <vt:lpstr>Gauteng!Print_Area</vt:lpstr>
      <vt:lpstr>'KwaZulu-Natal'!Print_Area</vt:lpstr>
      <vt:lpstr>Limpopo!Print_Area</vt:lpstr>
      <vt:lpstr>Mpumalanga!Print_Area</vt:lpstr>
      <vt:lpstr>'North West'!Print_Area</vt:lpstr>
      <vt:lpstr>'Northern Cape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Fundile Gebremedhin</dc:creator>
  <cp:lastModifiedBy>Mondli Botha</cp:lastModifiedBy>
  <dcterms:created xsi:type="dcterms:W3CDTF">2026-06-02T06:30:29Z</dcterms:created>
  <dcterms:modified xsi:type="dcterms:W3CDTF">2026-06-19T13:04:20Z</dcterms:modified>
</cp:coreProperties>
</file>